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voutkina\Documents\GRENOBLE\DIPLOMES\COIFFURE\CAP Métiers de la coiffure\CCF S25\"/>
    </mc:Choice>
  </mc:AlternateContent>
  <xr:revisionPtr revIDLastSave="0" documentId="13_ncr:1_{C7708D50-E80B-4EB8-AF4C-A110FBDC0D86}" xr6:coauthVersionLast="47" xr6:coauthVersionMax="47" xr10:uidLastSave="{00000000-0000-0000-0000-000000000000}"/>
  <bookViews>
    <workbookView xWindow="-120" yWindow="-120" windowWidth="20730" windowHeight="11040" tabRatio="917" activeTab="1" xr2:uid="{00000000-000D-0000-FFFF-FFFF00000000}"/>
  </bookViews>
  <sheets>
    <sheet name="Dossier élève, apprenti" sheetId="33" r:id="rId1"/>
    <sheet name="EP1" sheetId="66" r:id="rId2"/>
    <sheet name="EP2 Grille" sheetId="64" r:id="rId3"/>
    <sheet name="Evaluation-CCF" sheetId="58" r:id="rId4"/>
    <sheet name=" EP1 Epreuve" sheetId="59" r:id="rId5"/>
    <sheet name="EP2 Epreuve" sheetId="60" r:id="rId6"/>
    <sheet name="LISTES" sheetId="19" state="hidden" r:id="rId7"/>
  </sheets>
  <definedNames>
    <definedName name="AnnéeCivile" localSheetId="1">#REF!</definedName>
    <definedName name="AnnéeCivile" localSheetId="5">#REF!</definedName>
    <definedName name="AnnéeCivile" localSheetId="2">#REF!</definedName>
    <definedName name="AnnéeCivile">#REF!</definedName>
    <definedName name="CIP">LISTES!$D$2:$D$75</definedName>
    <definedName name="Code1" localSheetId="1">#REF!</definedName>
    <definedName name="Code1" localSheetId="5">#REF!</definedName>
    <definedName name="Code1" localSheetId="2">#REF!</definedName>
    <definedName name="Code1">#REF!</definedName>
    <definedName name="Code2" localSheetId="1">#REF!</definedName>
    <definedName name="Code2" localSheetId="5">#REF!</definedName>
    <definedName name="Code2" localSheetId="2">#REF!</definedName>
    <definedName name="Code2">#REF!</definedName>
    <definedName name="Code3" localSheetId="1">#REF!</definedName>
    <definedName name="Code3" localSheetId="5">#REF!</definedName>
    <definedName name="Code3" localSheetId="2">#REF!</definedName>
    <definedName name="Code3">#REF!</definedName>
    <definedName name="Code4" localSheetId="1">#REF!</definedName>
    <definedName name="Code4" localSheetId="5">#REF!</definedName>
    <definedName name="Code4" localSheetId="2">#REF!</definedName>
    <definedName name="Code4">#REF!</definedName>
    <definedName name="Code5" localSheetId="1">#REF!</definedName>
    <definedName name="Code5" localSheetId="5">#REF!</definedName>
    <definedName name="Code5" localSheetId="2">#REF!</definedName>
    <definedName name="Code5">#REF!</definedName>
    <definedName name="COMP">LISTES!$A$2:$A$7</definedName>
    <definedName name="E" localSheetId="2">#REF!</definedName>
    <definedName name="E">#REF!</definedName>
    <definedName name="IDÉtudiant" localSheetId="1">#REF!</definedName>
    <definedName name="IDÉtudiant" localSheetId="5">#REF!</definedName>
    <definedName name="IDÉtudiant" localSheetId="2">#REF!</definedName>
    <definedName name="IDÉtudiant">#REF!</definedName>
    <definedName name="NomÉtudiant" localSheetId="1">#REF!</definedName>
    <definedName name="NomÉtudiant" localSheetId="5">#REF!</definedName>
    <definedName name="NomÉtudiant" localSheetId="2">#REF!</definedName>
    <definedName name="NomÉtudiant">#REF!</definedName>
    <definedName name="RechercheÉtudiant" localSheetId="1">#REF!</definedName>
    <definedName name="RechercheÉtudiant" localSheetId="5">#REF!</definedName>
    <definedName name="RechercheÉtudiant" localSheetId="2">#REF!</definedName>
    <definedName name="RechercheÉtudiant">#REF!</definedName>
    <definedName name="TexteCléDeCouleur" localSheetId="1">#REF!</definedName>
    <definedName name="TexteCléDeCouleur" localSheetId="5">#REF!</definedName>
    <definedName name="TexteCléDeCouleur" localSheetId="2">#REF!</definedName>
    <definedName name="TexteCléDeCouleur">#REF!</definedName>
    <definedName name="TexteCode1" localSheetId="1">#REF!</definedName>
    <definedName name="TexteCode1" localSheetId="5">#REF!</definedName>
    <definedName name="TexteCode1" localSheetId="2">#REF!</definedName>
    <definedName name="TexteCode1">#REF!</definedName>
    <definedName name="TexteCode2" localSheetId="1">#REF!</definedName>
    <definedName name="TexteCode2" localSheetId="5">#REF!</definedName>
    <definedName name="TexteCode2" localSheetId="2">#REF!</definedName>
    <definedName name="TexteCode2">#REF!</definedName>
    <definedName name="TexteCode3" localSheetId="1">#REF!</definedName>
    <definedName name="TexteCode3" localSheetId="5">#REF!</definedName>
    <definedName name="TexteCode3" localSheetId="2">#REF!</definedName>
    <definedName name="TexteCode3">#REF!</definedName>
    <definedName name="TexteCode4" localSheetId="1">#REF!</definedName>
    <definedName name="TexteCode4" localSheetId="5">#REF!</definedName>
    <definedName name="TexteCode4" localSheetId="2">#REF!</definedName>
    <definedName name="TexteCode4">#REF!</definedName>
    <definedName name="TexteCode5" localSheetId="1">#REF!</definedName>
    <definedName name="TexteCode5" localSheetId="5">#REF!</definedName>
    <definedName name="TexteCode5" localSheetId="2">#REF!</definedName>
    <definedName name="TexteCode5">#REF!</definedName>
    <definedName name="ThemeSA" localSheetId="5">#REF!</definedName>
    <definedName name="ThemeSA" localSheetId="2">#REF!</definedName>
    <definedName name="ThemeSA">#REF!</definedName>
    <definedName name="TravailDemandé">LISTES!$C$2:$C$58</definedName>
    <definedName name="xxx" localSheetId="1">#REF!</definedName>
    <definedName name="xxx" localSheetId="5">#REF!</definedName>
    <definedName name="xxx" localSheetId="2">#REF!</definedName>
    <definedName name="xxx">#REF!</definedName>
    <definedName name="_xlnm.Print_Area" localSheetId="4">' EP1 Epreuve'!$A$2:$D$20</definedName>
    <definedName name="_xlnm.Print_Area" localSheetId="0">'Dossier élève, apprenti'!$A$1:$G$20</definedName>
    <definedName name="_xlnm.Print_Area" localSheetId="1">'EP1'!$A$1:$H$51</definedName>
    <definedName name="_xlnm.Print_Area" localSheetId="5">'EP2 Epreuve'!$A$2:$C$18</definedName>
    <definedName name="_xlnm.Print_Area" localSheetId="2">'EP2 Grille'!$A$1:$H$1</definedName>
    <definedName name="_xlnm.Print_Area" localSheetId="3">'Evaluation-CCF'!$A$1:$A$34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66" l="1"/>
  <c r="I36" i="66"/>
  <c r="I35" i="66"/>
  <c r="I28" i="66"/>
  <c r="I27" i="66"/>
  <c r="I7" i="66"/>
  <c r="J7" i="66" s="1"/>
  <c r="K7" i="66"/>
  <c r="I8" i="66"/>
  <c r="J8" i="66" s="1"/>
  <c r="K8" i="66"/>
  <c r="I10" i="66"/>
  <c r="J10" i="66" s="1"/>
  <c r="K10" i="66"/>
  <c r="I11" i="66"/>
  <c r="J11" i="66" s="1"/>
  <c r="I12" i="66"/>
  <c r="J12" i="66" s="1"/>
  <c r="K12" i="66"/>
  <c r="I13" i="66"/>
  <c r="J13" i="66" s="1"/>
  <c r="K13" i="66"/>
  <c r="I20" i="66"/>
  <c r="G14" i="66" l="1"/>
  <c r="D15" i="66" s="1"/>
  <c r="J20" i="66" l="1"/>
  <c r="K20" i="66"/>
  <c r="I41" i="66" l="1"/>
  <c r="I18" i="64" l="1"/>
  <c r="I17" i="64"/>
  <c r="I16" i="64"/>
  <c r="I15" i="64"/>
  <c r="G19" i="64" l="1"/>
  <c r="D20" i="64" s="1"/>
  <c r="C1" i="64" l="1"/>
  <c r="C1" i="66"/>
  <c r="K43" i="66" l="1"/>
  <c r="K42" i="66"/>
  <c r="K40" i="66"/>
  <c r="K39" i="66"/>
  <c r="K36" i="66"/>
  <c r="K30" i="66"/>
  <c r="K28" i="66"/>
  <c r="K27" i="66"/>
  <c r="K25" i="66"/>
  <c r="K24" i="66"/>
  <c r="K22" i="66"/>
  <c r="B4" i="64" l="1"/>
  <c r="B4" i="66"/>
  <c r="I10" i="64" l="1"/>
  <c r="I9" i="64"/>
  <c r="I8" i="64"/>
  <c r="G11" i="64" l="1"/>
  <c r="I24" i="66"/>
  <c r="J24" i="66" s="1"/>
  <c r="I25" i="66"/>
  <c r="J25" i="66" s="1"/>
  <c r="G26" i="66" l="1"/>
  <c r="D12" i="64"/>
  <c r="C21" i="64" s="1"/>
  <c r="G22" i="64" s="1"/>
  <c r="D14" i="33" s="1"/>
  <c r="F14" i="33" s="1"/>
  <c r="I43" i="66"/>
  <c r="J43" i="66" s="1"/>
  <c r="I42" i="66"/>
  <c r="J42" i="66" s="1"/>
  <c r="I40" i="66"/>
  <c r="J40" i="66" s="1"/>
  <c r="J39" i="66"/>
  <c r="J36" i="66"/>
  <c r="J35" i="66"/>
  <c r="I30" i="66"/>
  <c r="J30" i="66" s="1"/>
  <c r="J28" i="66"/>
  <c r="I22" i="66"/>
  <c r="J22" i="66" s="1"/>
  <c r="G38" i="66" l="1"/>
  <c r="J27" i="66"/>
  <c r="G31" i="66" s="1"/>
  <c r="G44" i="66"/>
  <c r="I21" i="66"/>
  <c r="J21" i="66" s="1"/>
  <c r="I19" i="66"/>
  <c r="J19" i="66" s="1"/>
  <c r="G23" i="66" l="1"/>
  <c r="E45" i="66"/>
  <c r="K35" i="66" l="1"/>
  <c r="K48" i="66"/>
  <c r="K19" i="66"/>
  <c r="K21" i="66"/>
  <c r="E32" i="66" l="1"/>
  <c r="D46" i="66" s="1"/>
  <c r="C49" i="66" s="1"/>
  <c r="G50" i="66" s="1"/>
  <c r="D13" i="33" s="1"/>
  <c r="F13" i="33" s="1"/>
  <c r="F53" i="19" l="1"/>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 r="F16"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51" authorId="0" shapeId="0" xr:uid="{00000000-0006-0000-0100-000001000000}">
      <text>
        <r>
          <rPr>
            <b/>
            <sz val="9"/>
            <color rgb="FF000000"/>
            <rFont val="Tahoma"/>
            <family val="2"/>
          </rPr>
          <t>anne durand:</t>
        </r>
        <r>
          <rPr>
            <sz val="9"/>
            <color rgb="FF000000"/>
            <rFont val="Tahoma"/>
            <family val="2"/>
          </rPr>
          <t xml:space="preserve">
</t>
        </r>
        <r>
          <rPr>
            <sz val="9"/>
            <color rgb="FF000000"/>
            <rFont val="Tahoma"/>
            <family val="2"/>
          </rPr>
          <t>pour aller à la ligne : alt+entrée</t>
        </r>
      </text>
    </comment>
    <comment ref="C51" authorId="0" shapeId="0" xr:uid="{00000000-0006-0000-0100-000002000000}">
      <text>
        <r>
          <rPr>
            <b/>
            <sz val="9"/>
            <color rgb="FF000000"/>
            <rFont val="Tahoma"/>
            <family val="2"/>
          </rPr>
          <t>anne durand:</t>
        </r>
        <r>
          <rPr>
            <sz val="9"/>
            <color rgb="FF000000"/>
            <rFont val="Tahoma"/>
            <family val="2"/>
          </rPr>
          <t xml:space="preserve">
</t>
        </r>
        <r>
          <rPr>
            <sz val="9"/>
            <color rgb="FF000000"/>
            <rFont val="Tahoma"/>
            <family val="2"/>
          </rPr>
          <t>pour aller à la ligne : alt+entree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3" authorId="0" shapeId="0" xr:uid="{00000000-0006-0000-0200-000001000000}">
      <text>
        <r>
          <rPr>
            <b/>
            <sz val="9"/>
            <color indexed="81"/>
            <rFont val="Tahoma"/>
            <family val="2"/>
          </rPr>
          <t>anne durand:</t>
        </r>
        <r>
          <rPr>
            <sz val="9"/>
            <color indexed="81"/>
            <rFont val="Tahoma"/>
            <family val="2"/>
          </rPr>
          <t xml:space="preserve">
pour aller à la ligne : alt+entrée</t>
        </r>
      </text>
    </comment>
    <comment ref="C23" authorId="0" shapeId="0" xr:uid="{00000000-0006-0000-0200-000002000000}">
      <text>
        <r>
          <rPr>
            <b/>
            <sz val="9"/>
            <color rgb="FF000000"/>
            <rFont val="Tahoma"/>
            <family val="2"/>
          </rPr>
          <t>anne durand:</t>
        </r>
        <r>
          <rPr>
            <sz val="9"/>
            <color rgb="FF000000"/>
            <rFont val="Tahoma"/>
            <family val="2"/>
          </rPr>
          <t xml:space="preserve">
</t>
        </r>
        <r>
          <rPr>
            <sz val="9"/>
            <color rgb="FF000000"/>
            <rFont val="Tahoma"/>
            <family val="2"/>
          </rPr>
          <t>pour aller à la ligne : alt+entree</t>
        </r>
      </text>
    </comment>
  </commentList>
</comments>
</file>

<file path=xl/sharedStrings.xml><?xml version="1.0" encoding="utf-8"?>
<sst xmlns="http://schemas.openxmlformats.org/spreadsheetml/2006/main" count="548" uniqueCount="501">
  <si>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</si>
  <si>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</si>
  <si>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</si>
  <si>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</si>
  <si>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</si>
  <si>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</si>
  <si>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</si>
  <si>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</si>
  <si>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</si>
  <si>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</si>
  <si>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</si>
  <si>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</si>
  <si>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</si>
  <si>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</si>
  <si>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</si>
  <si>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</si>
  <si>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</si>
  <si>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</si>
  <si>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</si>
  <si>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</si>
  <si>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</si>
  <si>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</si>
  <si>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</si>
  <si>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</si>
  <si>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</si>
  <si>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</si>
  <si>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</si>
  <si>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</si>
  <si>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</si>
  <si>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</si>
  <si>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</si>
  <si>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</si>
  <si>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</si>
  <si>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</si>
  <si>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</si>
  <si>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</si>
  <si>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</si>
  <si>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</si>
  <si>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</si>
  <si>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</si>
  <si>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</si>
  <si>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</si>
  <si>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</si>
  <si>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</si>
  <si>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</si>
  <si>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</si>
  <si>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</si>
  <si>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</si>
  <si>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</si>
  <si>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</si>
  <si>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</si>
  <si>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</si>
  <si>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</si>
  <si>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</si>
  <si>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</si>
  <si>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</si>
  <si>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</si>
  <si>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</si>
  <si>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</si>
  <si>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</si>
  <si>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</si>
  <si>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</si>
  <si>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</si>
  <si>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</si>
  <si>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</si>
  <si>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</si>
  <si>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</si>
  <si>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</si>
  <si>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</si>
  <si>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</si>
  <si>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</si>
  <si>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</si>
  <si>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</si>
  <si>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</si>
  <si>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</si>
  <si>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</si>
  <si>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</si>
  <si>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</si>
  <si>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</si>
  <si>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</si>
  <si>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</si>
  <si>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</si>
  <si>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</si>
  <si>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</si>
  <si>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</si>
  <si>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</si>
  <si>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</si>
  <si>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</si>
  <si>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</si>
  <si>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</si>
  <si>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</si>
  <si>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</si>
  <si>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</si>
  <si>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</si>
  <si>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</si>
  <si>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</si>
  <si>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</si>
  <si>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</si>
  <si>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</si>
  <si>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</si>
  <si>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</si>
  <si>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</si>
  <si>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</si>
  <si>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</si>
  <si>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</si>
  <si>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</si>
  <si>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</si>
  <si>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</si>
  <si>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</si>
  <si>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</si>
  <si>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</si>
  <si>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</si>
  <si>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</si>
  <si>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</si>
  <si>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</si>
  <si>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</si>
  <si>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</si>
  <si>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</si>
  <si>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</si>
  <si>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</si>
  <si>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</si>
  <si>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</si>
  <si>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</si>
  <si>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</si>
  <si>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</si>
  <si>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</si>
  <si>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</si>
  <si>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</si>
  <si>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</si>
  <si>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</si>
  <si>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</si>
  <si>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</si>
  <si>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</si>
  <si>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</si>
  <si>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</si>
  <si>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</si>
  <si>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</si>
  <si>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</si>
  <si>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</si>
  <si>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</si>
  <si>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</si>
  <si>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</si>
  <si>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</si>
  <si>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</si>
  <si>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</si>
  <si>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</si>
  <si>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</si>
  <si>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</si>
  <si>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</si>
  <si>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</si>
  <si>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</si>
  <si>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</si>
  <si>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</si>
  <si>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</si>
  <si>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</si>
  <si>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</si>
  <si>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</si>
  <si>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</si>
  <si>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</si>
  <si>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</si>
  <si>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</si>
  <si>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</si>
  <si>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</si>
  <si>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</si>
  <si>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</si>
  <si>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</si>
  <si>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</si>
  <si>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</si>
  <si>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</si>
  <si>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</si>
  <si>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</si>
  <si>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</si>
  <si>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</si>
  <si>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</si>
  <si>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</si>
  <si>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</si>
  <si>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</si>
  <si>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</si>
  <si>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</si>
  <si>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</si>
  <si>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</si>
  <si>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</si>
  <si>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</si>
  <si>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</si>
  <si>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</si>
  <si>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</si>
  <si>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</si>
  <si>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</si>
  <si>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</si>
  <si>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</si>
  <si>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</si>
  <si>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</si>
  <si>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</si>
  <si>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</si>
  <si>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</si>
  <si>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</si>
  <si>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</si>
  <si>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</si>
  <si>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</si>
  <si>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</si>
  <si>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</si>
  <si>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</si>
  <si>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</si>
  <si>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</si>
  <si>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</si>
  <si>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</si>
  <si>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</si>
  <si>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</si>
  <si>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</si>
  <si>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</si>
  <si>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</si>
  <si>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</si>
  <si>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</si>
  <si>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</si>
  <si>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</si>
  <si>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</si>
  <si>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</si>
  <si>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</si>
  <si>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</si>
  <si>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</si>
  <si>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</si>
  <si>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</si>
  <si>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</si>
  <si>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</si>
  <si>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</si>
  <si>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</si>
  <si>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</si>
  <si>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</si>
  <si>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</si>
  <si>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</si>
  <si>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</si>
  <si>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</si>
  <si>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</si>
  <si>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</si>
  <si>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</si>
  <si>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</si>
  <si>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</si>
  <si>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</si>
  <si>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</si>
  <si>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</si>
  <si>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</si>
  <si>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</si>
  <si>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</si>
  <si>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</si>
  <si>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</si>
  <si>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</si>
  <si>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</si>
  <si>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</si>
  <si>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</si>
  <si>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</si>
  <si>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</si>
  <si>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</si>
  <si>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</si>
  <si>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</si>
  <si>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</si>
  <si>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</si>
  <si>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</si>
  <si>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</si>
  <si>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</si>
  <si>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</si>
  <si>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</si>
  <si>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</si>
  <si>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</si>
  <si>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</si>
  <si>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</si>
  <si>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</si>
  <si>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</si>
  <si>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</si>
  <si>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</si>
  <si>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</si>
  <si>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</si>
  <si>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</si>
  <si>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</si>
  <si>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</si>
  <si>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</si>
  <si>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</si>
  <si>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</si>
  <si>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</si>
  <si>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</si>
  <si>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</si>
  <si>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</si>
  <si>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</si>
  <si>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</si>
  <si>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</si>
  <si>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</si>
  <si>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</si>
  <si>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</si>
  <si>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</si>
  <si>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</si>
  <si>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</si>
  <si>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</si>
  <si>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</si>
  <si>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</si>
  <si>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</si>
  <si>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</si>
  <si>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</si>
  <si>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</si>
  <si>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</si>
  <si>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</si>
  <si>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</si>
  <si>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</si>
  <si>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</si>
  <si>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</si>
  <si>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</si>
  <si>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</si>
  <si>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</si>
  <si>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</si>
  <si>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</si>
  <si>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</si>
  <si>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</si>
  <si>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</si>
  <si>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</si>
  <si>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</si>
  <si>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</si>
  <si>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</si>
  <si>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</si>
  <si>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</si>
  <si>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</si>
  <si>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</si>
  <si>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</si>
  <si>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</si>
  <si>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</si>
  <si>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</si>
  <si>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</si>
  <si>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</si>
  <si>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</si>
  <si>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</si>
  <si>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</si>
  <si>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</si>
  <si>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</si>
  <si>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</si>
  <si>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Centre de formation</t>
  </si>
  <si>
    <t>Nom et prénom de l'élève / apprenti</t>
  </si>
  <si>
    <t>Epreuve EP2</t>
  </si>
  <si>
    <t>Note /20</t>
  </si>
  <si>
    <t>coef</t>
  </si>
  <si>
    <t>/80</t>
  </si>
  <si>
    <t>TOTAL</t>
  </si>
  <si>
    <t>L’évaluation par Contrôle en Cours de Formation</t>
  </si>
  <si>
    <t>Préparation d’une situation d’évaluation</t>
  </si>
  <si>
    <t>Elle doit être définie à partir des éléments suivants :</t>
  </si>
  <si>
    <t>L’apprenant est informé des objectifs visés par les situations d’évaluation et des conditions de leur déroulement préalablement à leur mise en œuvre.</t>
  </si>
  <si>
    <t xml:space="preserve">Déroulement de l’évaluation </t>
  </si>
  <si>
    <t>L'enseignant programme et organise l’évaluation.</t>
  </si>
  <si>
    <r>
      <t>En cas d’absence</t>
    </r>
    <r>
      <rPr>
        <sz val="11"/>
        <color theme="1"/>
        <rFont val="Arial"/>
        <family val="2"/>
      </rPr>
      <t xml:space="preserve"> d’un apprenant à une évaluation : </t>
    </r>
  </si>
  <si>
    <t>- Si l’absence est justifiée (à l’appréciation du Chef d’établissement), l’enseignant doit organiser, pour cet élève une nouvelle situation d’évaluation,</t>
  </si>
  <si>
    <t>Pendant l’évaluation :</t>
  </si>
  <si>
    <r>
      <t>Ü</t>
    </r>
    <r>
      <rPr>
        <sz val="11"/>
        <color theme="1"/>
        <rFont val="Arial"/>
        <family val="2"/>
      </rPr>
      <t xml:space="preserve"> Les évaluateurs observent l’activité de l’apprenant au cours de son déroulement pour ne pas se limiter au seul résultat final mais pour aussi prendre en compte la démarche utilisée et les stratégies mises en œuvre.</t>
    </r>
  </si>
  <si>
    <t>Pendant ce temps, les autres apprenants poursuivent 
les activités d’apprentissage prévues.</t>
  </si>
  <si>
    <t>Chaque évaluateur dispose de la grille de notation académique.</t>
  </si>
  <si>
    <t>Aucune proposition de note n’est communiquée au candidat.</t>
  </si>
  <si>
    <t xml:space="preserve">Le dossier technique de la situation d’évaluation et la grille de notation, ainsi que les attestations de stage sont regroupés dans un dossier CCF de l’apprenant. </t>
  </si>
  <si>
    <t>Ce dossier est mis à disposition des services des examens pour consultation éventuelle par les membres du jury final. Il est conservé par l’établissement pendant un an, en cas de litige.</t>
  </si>
  <si>
    <t>Où</t>
  </si>
  <si>
    <t>QUOI</t>
  </si>
  <si>
    <t>QUI</t>
  </si>
  <si>
    <t>QUAND</t>
  </si>
  <si>
    <t>COMBIEN</t>
  </si>
  <si>
    <t>Ressources</t>
  </si>
  <si>
    <t>Grille(s) de notation</t>
  </si>
  <si>
    <t>Epreuve EP1</t>
  </si>
  <si>
    <t>/260</t>
  </si>
  <si>
    <t xml:space="preserve">CCF </t>
  </si>
  <si>
    <t>NOM et prénom de l'élève/apprenti</t>
  </si>
  <si>
    <t>Pds</t>
  </si>
  <si>
    <t>NE!</t>
  </si>
  <si>
    <t>TI</t>
  </si>
  <si>
    <t>I</t>
  </si>
  <si>
    <t>S</t>
  </si>
  <si>
    <t>TS</t>
  </si>
  <si>
    <t xml:space="preserve">Noms des évaluateurs : 
</t>
  </si>
  <si>
    <r>
      <t xml:space="preserve">Une </t>
    </r>
    <r>
      <rPr>
        <sz val="11"/>
        <color rgb="FF000000"/>
        <rFont val="Arial"/>
        <family val="2"/>
      </rPr>
      <t>situation</t>
    </r>
    <r>
      <rPr>
        <sz val="11"/>
        <color theme="1"/>
        <rFont val="Arial"/>
        <family val="2"/>
      </rPr>
      <t xml:space="preserve"> d’évaluation est une situation qui permet </t>
    </r>
    <r>
      <rPr>
        <u/>
        <sz val="11"/>
        <color theme="1"/>
        <rFont val="Arial"/>
        <family val="2"/>
      </rPr>
      <t>la réalisation d’une activité</t>
    </r>
    <r>
      <rPr>
        <sz val="11"/>
        <color theme="1"/>
        <rFont val="Arial"/>
        <family val="2"/>
      </rPr>
      <t xml:space="preserve"> dans un contexte donné.</t>
    </r>
  </si>
  <si>
    <r>
      <t>-</t>
    </r>
    <r>
      <rPr>
        <sz val="7"/>
        <color theme="1"/>
        <rFont val="Times New Roman"/>
        <family val="1"/>
      </rPr>
      <t xml:space="preserve">   </t>
    </r>
    <r>
      <rPr>
        <sz val="11"/>
        <color theme="1"/>
        <rFont val="Arial"/>
        <family val="2"/>
      </rPr>
      <t>la définition de l’activité à réaliser (commande de travaux choisis parmi les activités auxquelles le candidat a déjà été formé) et en conformité avec la définition de l’épreuve d’examen ;</t>
    </r>
  </si>
  <si>
    <r>
      <t>-</t>
    </r>
    <r>
      <rPr>
        <sz val="7"/>
        <color theme="1"/>
        <rFont val="Times New Roman"/>
        <family val="1"/>
      </rPr>
      <t xml:space="preserve">   </t>
    </r>
    <r>
      <rPr>
        <sz val="11"/>
        <color theme="1"/>
        <rFont val="Arial"/>
        <family val="2"/>
      </rPr>
      <t>les conditions de réalisation : temps imparti, documents, matériels et produits mis à disposition</t>
    </r>
  </si>
  <si>
    <t>-  les critères d’évaluation.</t>
  </si>
  <si>
    <r>
      <t>L’apprenant est informé à l’avance de la date du CCF ainsi que des conséquences d’une éventuelle 
absence par : inscription dans le carnet de correspondance, inscription dans le cahier de textes de la classe...</t>
    </r>
    <r>
      <rPr>
        <u/>
        <sz val="11"/>
        <color theme="1"/>
        <rFont val="Arial"/>
        <family val="2"/>
      </rPr>
      <t xml:space="preserve"> Il n’y a pas d’obligation à envoyer des convocations individuelles à domicile</t>
    </r>
    <r>
      <rPr>
        <sz val="11"/>
        <color theme="1"/>
        <rFont val="Arial"/>
        <family val="2"/>
      </rPr>
      <t xml:space="preserve"> mais ce peut être un choix de l’établissement.</t>
    </r>
  </si>
  <si>
    <r>
      <t>- Si l’absence n’est pas justifiée, l’élève est porté « </t>
    </r>
    <r>
      <rPr>
        <i/>
        <sz val="11"/>
        <color theme="1"/>
        <rFont val="Arial"/>
        <family val="2"/>
      </rPr>
      <t>Absent</t>
    </r>
    <r>
      <rPr>
        <sz val="11"/>
        <color theme="1"/>
        <rFont val="Arial"/>
        <family val="2"/>
      </rPr>
      <t> ».</t>
    </r>
  </si>
  <si>
    <r>
      <t>Ü</t>
    </r>
    <r>
      <rPr>
        <sz val="11"/>
        <color theme="1"/>
        <rFont val="Arial"/>
        <family val="2"/>
      </rPr>
      <t xml:space="preserve"> L'enseignant remet à l’apprenant le dossier technique (description d’une situation, documents techniques et annexes…).</t>
    </r>
  </si>
  <si>
    <r>
      <t>Ü</t>
    </r>
    <r>
      <rPr>
        <sz val="11"/>
        <color theme="1"/>
        <rFont val="Arial"/>
        <family val="2"/>
      </rPr>
      <t xml:space="preserve"> L’apprenant réalise l’activité demandée (écrite ou pratique).</t>
    </r>
  </si>
  <si>
    <r>
      <t>Remarque</t>
    </r>
    <r>
      <rPr>
        <sz val="11"/>
        <color theme="1"/>
        <rFont val="Arial"/>
        <family val="2"/>
      </rPr>
      <t xml:space="preserve"> :</t>
    </r>
  </si>
  <si>
    <r>
      <t xml:space="preserve">Appréciations
</t>
    </r>
    <r>
      <rPr>
        <sz val="11"/>
        <color theme="1"/>
        <rFont val="Century Gothic"/>
        <family val="2"/>
        <scheme val="minor"/>
      </rPr>
      <t xml:space="preserve">NE! : </t>
    </r>
    <r>
      <rPr>
        <sz val="9"/>
        <color theme="1"/>
        <rFont val="Century Gothic"/>
        <family val="2"/>
        <scheme val="minor"/>
      </rPr>
      <t>Les compétences "non évaluées" seront obligatoirement justifiées dans ce cadre.</t>
    </r>
    <r>
      <rPr>
        <b/>
        <sz val="9"/>
        <color theme="1"/>
        <rFont val="Century Gothic"/>
        <family val="2"/>
        <scheme val="minor"/>
      </rPr>
      <t xml:space="preserve">
</t>
    </r>
  </si>
  <si>
    <r>
      <rPr>
        <b/>
        <sz val="10"/>
        <color theme="1"/>
        <rFont val="Arial"/>
        <family val="2"/>
      </rPr>
      <t xml:space="preserve">C1.3.3.3. Réaliser un coiffage </t>
    </r>
    <r>
      <rPr>
        <sz val="10"/>
        <color theme="1"/>
        <rFont val="Arial"/>
        <family val="2"/>
      </rPr>
      <t xml:space="preserve">
- Choix de la technique de coiffage adaptée à la coupe (avec ou sans séchage)
- Gestuelle adaptée à la technique mise en œuvre
- Choix adapté des produits de coiffage
- Utilisation rationnelle des produits de coiffage
</t>
    </r>
  </si>
  <si>
    <r>
      <rPr>
        <b/>
        <sz val="10"/>
        <color theme="1"/>
        <rFont val="Arial"/>
        <family val="2"/>
      </rPr>
      <t>Qualité du résultat du coiffage</t>
    </r>
    <r>
      <rPr>
        <sz val="10"/>
        <color theme="1"/>
        <rFont val="Arial"/>
        <family val="2"/>
      </rPr>
      <t xml:space="preserve">
- Volumes équilibrés
- Finitions soignées
- Coiffage adapté à la coupe réalisée
</t>
    </r>
  </si>
  <si>
    <t xml:space="preserve">- Aptitude à organiser le poste de travail
- Respect des règles d’hygiène, d’ergonomie, de sécurité, du confort du modèle
</t>
  </si>
  <si>
    <r>
      <rPr>
        <b/>
        <sz val="10"/>
        <color theme="1"/>
        <rFont val="Arial"/>
        <family val="2"/>
      </rPr>
      <t>C1.3.1.2. Réaliser une coupe homme</t>
    </r>
    <r>
      <rPr>
        <sz val="10"/>
        <color theme="1"/>
        <rFont val="Arial"/>
        <family val="2"/>
      </rPr>
      <t xml:space="preserve">
Couper, dégrader, effiler, réaliser des finitions
- Maitrise de l’utilisation des outils choisis
- Tenue adaptée des outils, dextérité
- Progression logique de la coupe
- Orientation et épaisseur des mèches 
- Qualité du geste (précision, aisance, rythme…)
- Autocontrôle de la coupe</t>
    </r>
  </si>
  <si>
    <t>PARTIE 1</t>
  </si>
  <si>
    <t>/20</t>
  </si>
  <si>
    <t>/50</t>
  </si>
  <si>
    <t>Partie 2 : COUPE, COULEUR, FORME « FEMME »</t>
  </si>
  <si>
    <t>2A : Coloration d’oxydation, shampooing, permanente</t>
  </si>
  <si>
    <r>
      <rPr>
        <b/>
        <sz val="10"/>
        <rFont val="Arial"/>
        <family val="2"/>
      </rPr>
      <t>C1.3.2.1 Réaliser une coloration</t>
    </r>
    <r>
      <rPr>
        <sz val="10"/>
        <rFont val="Arial"/>
        <family val="2"/>
      </rPr>
      <t xml:space="preserve"> 
- Préparation de la chevelure
- Préparation du produit (dosage, choix des matériels, mélange)</t>
    </r>
  </si>
  <si>
    <t>- Application précise et soignée du colorant d’oxydation (netteté de l’application, épaisseur des séparations, précision du geste, chronologie)
- Protocole respecté selon la notice (application, temps de pause, rinçage…)</t>
  </si>
  <si>
    <t>- Qualité du rinçage (émulsion, élimination totale des produits, netteté des bordures)
- Résultat conforme (repousses couvertes, absence de démarcation)</t>
  </si>
  <si>
    <t>- Aptitude à organiser le poste de travail
- Respect des règles d’hygiène, d’ergonomie, de sécurité, du confort du modèle
- Mise en œuvre d’une démarche respectueuse de l’environnement</t>
  </si>
  <si>
    <t>/30</t>
  </si>
  <si>
    <t>Note 2A COLORATION</t>
  </si>
  <si>
    <r>
      <t xml:space="preserve">C1.2.1 Réaliser un shampooing
</t>
    </r>
    <r>
      <rPr>
        <sz val="10"/>
        <rFont val="Arial"/>
        <family val="2"/>
      </rPr>
      <t>- Choix pertinent et adapté du produit 
- Dosages adaptés 
- Gestuelle adaptée au produit choisi
- Temps de réalisation adapté 
- Rinçage efficace
- Démêlage effectué</t>
    </r>
  </si>
  <si>
    <t>- Respects des règles d’hygiène, d’ergonomie
- Mise en œuvre d’une démarche respectueuse de l’environnement</t>
  </si>
  <si>
    <t>Note 2A SHAMPOOING</t>
  </si>
  <si>
    <t>/10</t>
  </si>
  <si>
    <r>
      <t xml:space="preserve">C1.3.3.2 Réaliser une mise en forme durable par enroulage, en méthode indirecte
</t>
    </r>
    <r>
      <rPr>
        <sz val="10"/>
        <rFont val="Arial"/>
        <family val="2"/>
      </rPr>
      <t>- Enroulage maitrisé :
      Séparations adaptées au support
      Élévation et orientation des mèches
      Tension des mèches/ Lissage des mèches
      Respect des pointes</t>
    </r>
    <r>
      <rPr>
        <b/>
        <sz val="10"/>
        <rFont val="Arial"/>
        <family val="2"/>
      </rPr>
      <t xml:space="preserve">
</t>
    </r>
  </si>
  <si>
    <t>- Aptitude à organiser le poste de travail
- Respects des règles d’hygiène, d’ergonomie, de sécurité, du confort du modèle.</t>
  </si>
  <si>
    <t>Note 2A PERMANENTE</t>
  </si>
  <si>
    <t>2B : Coupe, mise en forme/coiffage</t>
  </si>
  <si>
    <r>
      <rPr>
        <b/>
        <sz val="10"/>
        <rFont val="Arial"/>
        <family val="2"/>
      </rPr>
      <t>C1.3.1.1 Réaliser une coupe femme</t>
    </r>
    <r>
      <rPr>
        <sz val="10"/>
        <rFont val="Arial"/>
        <family val="2"/>
      </rPr>
      <t xml:space="preserve"> 
</t>
    </r>
    <r>
      <rPr>
        <b/>
        <sz val="10"/>
        <rFont val="Arial"/>
        <family val="2"/>
      </rPr>
      <t>- couper, dégrader, effiler, réaliser des finitions</t>
    </r>
    <r>
      <rPr>
        <sz val="10"/>
        <rFont val="Arial"/>
        <family val="2"/>
      </rPr>
      <t xml:space="preserve">
(Le choix des techniques est libre, elles ne sont donc pas toutes attendues.)
- Choix adapté des outils
- Utilisation maitrisée des outils de coupe choisis
- Orientation et épaisseur des mèches
- Qualité du geste (précision, aisance, rythme…)
- Progression logique de la coupe pour la(les) technique(s) de coupe choisie(s) 
- Auto-contrôle de la coupe </t>
    </r>
  </si>
  <si>
    <r>
      <rPr>
        <b/>
        <sz val="10"/>
        <rFont val="Arial"/>
        <family val="2"/>
      </rPr>
      <t>Résultat de la coupe :</t>
    </r>
    <r>
      <rPr>
        <sz val="10"/>
        <rFont val="Arial"/>
        <family val="2"/>
      </rPr>
      <t xml:space="preserve">
- Équilibre de la coupe (forme, longueurs, épaisseurs)
- Qualité des finitions : netteté, esthétique 
- Raccourcissement l’ensemble de la chevelure de 3 cm minimum (hors frange)
- Présence d’un dégradé</t>
    </r>
  </si>
  <si>
    <t>Note COUPE</t>
  </si>
  <si>
    <t>/40</t>
  </si>
  <si>
    <t xml:space="preserve">NOTE MISE EN FORME TEMPORAIRE ET COIFFAGE </t>
  </si>
  <si>
    <r>
      <rPr>
        <b/>
        <sz val="10"/>
        <rFont val="Arial"/>
        <family val="2"/>
      </rPr>
      <t>C1.3.3.3 Réaliser un coiffage</t>
    </r>
    <r>
      <rPr>
        <sz val="10"/>
        <rFont val="Arial"/>
        <family val="2"/>
      </rPr>
      <t xml:space="preserve">
- Choix judicieux de la ou des technique(s) 
- Techniques de coiffage maitrisées 
- Choix adapté des produits de finition et des outils
- Utilisation maîtrisée des produits de finition et des outils</t>
    </r>
  </si>
  <si>
    <r>
      <rPr>
        <b/>
        <sz val="10"/>
        <rFont val="Arial"/>
        <family val="2"/>
      </rPr>
      <t xml:space="preserve">C1.3.3.1 Réaliser une mise en forme temporaire </t>
    </r>
    <r>
      <rPr>
        <sz val="10"/>
        <rFont val="Arial"/>
        <family val="2"/>
      </rPr>
      <t xml:space="preserve">
</t>
    </r>
    <r>
      <rPr>
        <b/>
        <sz val="10"/>
        <rFont val="Arial"/>
        <family val="2"/>
      </rPr>
      <t>Technique(s) de mise en forme au choix du candidat</t>
    </r>
    <r>
      <rPr>
        <sz val="10"/>
        <rFont val="Arial"/>
        <family val="2"/>
      </rPr>
      <t xml:space="preserve">
- Choix des matériels et produits de construction adaptés à la (aux) technique(s)
- Utilisation rationnelle des produits
- Choix de la/les technique(s) adapté au modèle (nature, implantation, longueur des cheveux)
- Maîtrise de la/les technique(s) choisie(s)
- Respect de la fibre capillaire</t>
    </r>
  </si>
  <si>
    <r>
      <rPr>
        <b/>
        <sz val="10"/>
        <rFont val="Arial"/>
        <family val="2"/>
      </rPr>
      <t>Qualité du résultat de la mise en forme et du coiffage</t>
    </r>
    <r>
      <rPr>
        <sz val="10"/>
        <rFont val="Arial"/>
        <family val="2"/>
      </rPr>
      <t xml:space="preserve">
- Volumes équilibrés
- Finitions soignées
- Coiffage mettant en valeur la mise en forme
- Résultat esthétique adapté au modèle
- Contrôle visuel réalisé au cours des activités</t>
    </r>
  </si>
  <si>
    <t>- Aptitude à organiser le poste de travail
- Respects des règles d’économie, d’ergonomie, du confort du modèle</t>
  </si>
  <si>
    <t>TOTAL 2A</t>
  </si>
  <si>
    <t>/70</t>
  </si>
  <si>
    <t>TOTAL 2B</t>
  </si>
  <si>
    <t>TOTAL PARTIE 1</t>
  </si>
  <si>
    <t>TOTAL PARTIE 2</t>
  </si>
  <si>
    <t>/150</t>
  </si>
  <si>
    <t xml:space="preserve">Partie 3 : MOBILISATION DES SAVOIRS ASSOCIES DES COMPETENCES DU POLE 1 </t>
  </si>
  <si>
    <t>/60</t>
  </si>
  <si>
    <t>Note EP1</t>
  </si>
  <si>
    <t>Coefficient : 13</t>
  </si>
  <si>
    <t xml:space="preserve"> Partie 1 COUPE COIFFAGE « HOMME »    </t>
  </si>
  <si>
    <t>Coefficient : 3</t>
  </si>
  <si>
    <t xml:space="preserve">
</t>
  </si>
  <si>
    <t>/15</t>
  </si>
  <si>
    <t>/45</t>
  </si>
  <si>
    <t>Partie 2 : MOBILISATION DES SAVOIRS ASSOCIES DES COMPETENCES DU POLE 2                               EN CENTRE DE FORMATION</t>
  </si>
  <si>
    <t>Note EP2</t>
  </si>
  <si>
    <r>
      <t xml:space="preserve">Appréciations :
</t>
    </r>
    <r>
      <rPr>
        <b/>
        <sz val="9"/>
        <color theme="1"/>
        <rFont val="Century Gothic"/>
        <family val="2"/>
        <scheme val="minor"/>
      </rPr>
      <t xml:space="preserve">
</t>
    </r>
  </si>
  <si>
    <r>
      <rPr>
        <b/>
        <sz val="10"/>
        <color theme="1"/>
        <rFont val="Arial"/>
        <family val="2"/>
      </rPr>
      <t>Critères d’évaluation :</t>
    </r>
    <r>
      <rPr>
        <sz val="10"/>
        <color theme="1"/>
        <rFont val="Arial"/>
        <family val="2"/>
      </rPr>
      <t xml:space="preserve">
Ils se rapportent aux indicateurs d’évaluation des compétences détaillées et aux limites de connaissances des savoirs associés du pôle 1.
L’évaluation porte sur :
-  la maîtrise des savoir-faire professionnels ;
- l’aptitude à organiser son poste de travail, à respecter les règles d’hygiène, de sécurité, d’ergonomie et à adopter une démarche respectueuse de l’environnement ;
-  l’aptitude à mobiliser des savoirs associés.</t>
    </r>
  </si>
  <si>
    <t>Cette épreuve est composée de 3 parties (1-2-3) indépendantes. 
Elle a pour but de vérifier la maîtrise des compétences professionnelles du candidat (savoir-faire et savoirs qui leurs sont associés) mises en œuvre lors de la réalisation de techniques de coiffure.</t>
  </si>
  <si>
    <t>Sur le modèle ayant des cheveux propres, le candidat réalise une coupe courte et un coiffage. 
L’ensemble de la chevelure doit être raccourci au minimum de 2 cm. La réalisation d’un tour d’oreille et d’un fondu de nuque est attendue.
Tout type de coupe est autorisé, excepté une coupe qui présenterait un résultat avec des longueurs identiques sur l’ensemble de la chevelure.
Tous les outils sont autorisés excepté les tondeuses.
Le coiffage attendu est libre. 
L’utilisation de produits de coiffage est obligatoire.
Aucune mise en forme n’est exigée.</t>
  </si>
  <si>
    <r>
      <rPr>
        <b/>
        <sz val="10"/>
        <color theme="1"/>
        <rFont val="Arial"/>
        <family val="2"/>
      </rPr>
      <t>2A :</t>
    </r>
    <r>
      <rPr>
        <sz val="10"/>
        <color theme="1"/>
        <rFont val="Arial"/>
        <family val="2"/>
      </rPr>
      <t xml:space="preserve"> </t>
    </r>
    <r>
      <rPr>
        <b/>
        <sz val="10"/>
        <color theme="1"/>
        <rFont val="Arial"/>
        <family val="2"/>
      </rPr>
      <t>Coloration d’oxydation, shampooing, permanente.</t>
    </r>
    <r>
      <rPr>
        <sz val="10"/>
        <color theme="1"/>
        <rFont val="Arial"/>
        <family val="2"/>
      </rPr>
      <t xml:space="preserve">  Sur le modèle le candidat réalise :
- l’application au pinceau d’une coloration d’oxydation sur la base (repousses) puis sur les longueurs ;
- l’enroulage et la saturation d’une permanente.
 </t>
    </r>
    <r>
      <rPr>
        <b/>
        <sz val="10"/>
        <color theme="1"/>
        <rFont val="Arial"/>
        <family val="2"/>
      </rPr>
      <t>2B :</t>
    </r>
    <r>
      <rPr>
        <sz val="10"/>
        <color theme="1"/>
        <rFont val="Arial"/>
        <family val="2"/>
      </rPr>
      <t xml:space="preserve"> </t>
    </r>
    <r>
      <rPr>
        <b/>
        <sz val="10"/>
        <color theme="1"/>
        <rFont val="Arial"/>
        <family val="2"/>
      </rPr>
      <t>Coupe, mise en forme/coiffage.</t>
    </r>
    <r>
      <rPr>
        <sz val="10"/>
        <color theme="1"/>
        <rFont val="Arial"/>
        <family val="2"/>
      </rPr>
      <t xml:space="preserve"> Sur le modèle, le candidat réalise une coupe puis une mise en forme temporaire et un coiffage.
- Coupe : Raccourcissement de l’ensemble de la chevelure de 3 cm minimum (hors frange possible) - Coupe, au choix du candidat, incluant un dégradé.
Tous les outils sont autorisés y compris la tondeuse avec tête de coupe réglable ou non, sans ajout de sabot.
- Mise en forme et coiffage : Mise en forme au choix du candidat (un séchage sans mise en forme n’est pas autorisé) - Coiffage mettant en valeur la mise en forme - Utilisation de produits de construction et/ou de finition obligatoire.
</t>
    </r>
  </si>
  <si>
    <r>
      <rPr>
        <b/>
        <sz val="10"/>
        <color theme="1"/>
        <rFont val="Arial"/>
        <family val="2"/>
      </rPr>
      <t>Partie 1</t>
    </r>
    <r>
      <rPr>
        <sz val="10"/>
        <color theme="1"/>
        <rFont val="Arial"/>
        <family val="2"/>
      </rPr>
      <t xml:space="preserve">                                                                                    </t>
    </r>
    <r>
      <rPr>
        <b/>
        <sz val="10"/>
        <color theme="1"/>
        <rFont val="Arial"/>
        <family val="2"/>
      </rPr>
      <t xml:space="preserve">   Coupe, coiffage « homme »</t>
    </r>
  </si>
  <si>
    <r>
      <rPr>
        <b/>
        <sz val="10"/>
        <color theme="1"/>
        <rFont val="Arial"/>
        <family val="2"/>
      </rPr>
      <t>Partie 2</t>
    </r>
    <r>
      <rPr>
        <sz val="10"/>
        <color theme="1"/>
        <rFont val="Arial"/>
        <family val="2"/>
      </rPr>
      <t xml:space="preserve">                                                                                       </t>
    </r>
    <r>
      <rPr>
        <b/>
        <sz val="10"/>
        <color theme="1"/>
        <rFont val="Arial"/>
        <family val="2"/>
      </rPr>
      <t xml:space="preserve">  Coupe, couleur, forme « femme » </t>
    </r>
  </si>
  <si>
    <r>
      <rPr>
        <b/>
        <sz val="10"/>
        <color theme="1"/>
        <rFont val="Arial"/>
        <family val="2"/>
      </rPr>
      <t>Partie 3 </t>
    </r>
    <r>
      <rPr>
        <sz val="10"/>
        <color theme="1"/>
        <rFont val="Arial"/>
        <family val="2"/>
      </rPr>
      <t xml:space="preserve">                                                                                          </t>
    </r>
    <r>
      <rPr>
        <b/>
        <sz val="10"/>
        <color theme="1"/>
        <rFont val="Arial"/>
        <family val="2"/>
      </rPr>
      <t>Partie écrite mobilisant                                      les savoirs associés</t>
    </r>
  </si>
  <si>
    <t>1 heure - 50 points</t>
  </si>
  <si>
    <r>
      <t xml:space="preserve">           </t>
    </r>
    <r>
      <rPr>
        <b/>
        <sz val="10"/>
        <color theme="1"/>
        <rFont val="Arial"/>
        <family val="2"/>
      </rPr>
      <t xml:space="preserve">       1h30 - 60 points
</t>
    </r>
  </si>
  <si>
    <t xml:space="preserve">Elle prend appui sur :
- une ou plusieurs situations professionnelles contextualisées ; 
   et
- un ou plusieurs documents ressource relatifs à la profession.
Elle a pour objectif d’évaluer, à l’écrit, l’aptitude du candidat à mobiliser des savoirs associés du pôle 1.                                 L’évaluation porte sur la biologie appliquée, la technologie des matériels et les produits, l’hygiène en milieu professionnel, la santé et la sécurité au travail, l’environnement professionnel.
</t>
  </si>
  <si>
    <r>
      <rPr>
        <b/>
        <sz val="10"/>
        <color theme="1"/>
        <rFont val="Arial"/>
        <family val="2"/>
      </rPr>
      <t>2A</t>
    </r>
    <r>
      <rPr>
        <sz val="10"/>
        <color theme="1"/>
        <rFont val="Arial"/>
        <family val="2"/>
      </rPr>
      <t xml:space="preserve"> : </t>
    </r>
    <r>
      <rPr>
        <b/>
        <sz val="10"/>
        <color theme="1"/>
        <rFont val="Arial"/>
        <family val="2"/>
      </rPr>
      <t>2h - 70 points</t>
    </r>
    <r>
      <rPr>
        <sz val="10"/>
        <color theme="1"/>
        <rFont val="Arial"/>
        <family val="2"/>
      </rPr>
      <t xml:space="preserve"> (Coloration 30 pts, Shampooing 10 pts, permanente 30 pts)
</t>
    </r>
    <r>
      <rPr>
        <b/>
        <sz val="10"/>
        <color theme="1"/>
        <rFont val="Arial"/>
        <family val="2"/>
      </rPr>
      <t xml:space="preserve"> 2B </t>
    </r>
    <r>
      <rPr>
        <sz val="10"/>
        <color theme="1"/>
        <rFont val="Arial"/>
        <family val="2"/>
      </rPr>
      <t xml:space="preserve">: </t>
    </r>
    <r>
      <rPr>
        <b/>
        <sz val="10"/>
        <color theme="1"/>
        <rFont val="Arial"/>
        <family val="2"/>
      </rPr>
      <t xml:space="preserve">1h15 - 80 points </t>
    </r>
    <r>
      <rPr>
        <sz val="10"/>
        <color theme="1"/>
        <rFont val="Arial"/>
        <family val="2"/>
      </rPr>
      <t>(Coupe 40 pts, Mise en forme 40 pts)</t>
    </r>
  </si>
  <si>
    <t>Au cours du dernier semestre de formation.</t>
  </si>
  <si>
    <t>CAP Métiers de la Coiffure</t>
  </si>
  <si>
    <t>Un enseignant de Coiffure ET un professionnel. En cas d’indisponibilité d’un professionnel, la commission peut être composée de 
deux enseignants de la spécialité.</t>
  </si>
  <si>
    <r>
      <t>Caractéristiques du modèle : partie 1</t>
    </r>
    <r>
      <rPr>
        <sz val="10"/>
        <rFont val="Arial"/>
        <family val="2"/>
      </rPr>
      <t xml:space="preserve">.
Personne masculine, âgée d’au moins 16 ans. Pour les modèles mineurs, une autorisation parentale doit être fournie.
Le modèle devra être pourvu de cheveux sur l’ensemble du cuir chevelu dont la longueur permet la réalisation de l’épreuve. Les cheveux devront être propres.                                                                                                                                      </t>
    </r>
    <r>
      <rPr>
        <sz val="10"/>
        <color rgb="FFFF0000"/>
        <rFont val="Arial"/>
        <family val="2"/>
      </rPr>
      <t>Parties 2A et 2B Coupe, couleur, forme « femme »</t>
    </r>
    <r>
      <rPr>
        <sz val="10"/>
        <rFont val="Arial"/>
        <family val="2"/>
      </rPr>
      <t xml:space="preserve">
Le modèle doit être conforme aux caractéristiques précisées ci-dessous : 
Un ou deux modèle.s (selon l’organisation retenue) féminin.s et majeur.s, pourvu.s de cheveux sur l’ensemble du cuir chevelu. 
La longueur doit être suffisante pour permettre la réalisation de la partie ou des parties concernées (2A et 2B).
La chevelure doit présenter 1cm de repousses minimum pour la réalisation de la partie 2A.
</t>
    </r>
  </si>
  <si>
    <t>Cette épreuve est composée de 2 parties liées ou indépendantes, selon le mode d’évaluation.
Elle a pour but de vérifier la maîtrise des compétences professionnelles du candidat (savoir-faire et savoirs qui leurs sont associés), mises en œuvre dans le cadre du pôle 2 « Relation avec la clientèle et participation à l’activité de l’entreprise ».</t>
  </si>
  <si>
    <t>Les critères d’évaluation se rapportent aux indicateurs d’évaluation des compétences détaillées et aux limites de connaissances des savoirs associés du pôle 2.
L’évaluation porte sur :
- la maîtrise des savoir-faire ;
- l’aptitude à communiquer ;
- l’aptitude à adopter une attitude professionnelle ;
- l’aptitude à mobiliser des savoirs associés.</t>
  </si>
  <si>
    <t>Partie 1                                                                            Mise en situation de vente-conseil</t>
  </si>
  <si>
    <t>Partie 2                                                                                               Évaluation des savoirs associés du pôle 2</t>
  </si>
  <si>
    <t>Bilan en entreprise - 45 points</t>
  </si>
  <si>
    <r>
      <t xml:space="preserve">                    </t>
    </r>
    <r>
      <rPr>
        <b/>
        <sz val="10"/>
        <color theme="1"/>
        <rFont val="Arial"/>
        <family val="2"/>
      </rPr>
      <t xml:space="preserve">      0h10 maximum - 15 points</t>
    </r>
  </si>
  <si>
    <t>En milieu professionnel</t>
  </si>
  <si>
    <t>En centre de formation</t>
  </si>
  <si>
    <t>L’évaluation du candidat, qui prend la forme d’un bilan, est réalisée par le tuteur ou le maître d’apprentissage en fin de la période de formation en milieu professionnel.</t>
  </si>
  <si>
    <t xml:space="preserve">Elle a pour objectif d’évaluer, à l’oral, l’aptitude du candidat à mobiliser des savoirs associés du pôle 2.
Si le candidat mobilise des savoirs associés du pôle 1, ils ne sont pas évalués.
Cette partie d’épreuve prend appui sur un questionnement contextualisé. 
Celui-ci comprend trois questions dont deux au moins portent sur les savoirs associés à la compétence C2.3 « Contribuer à l’activité de l’entreprise ».
</t>
  </si>
  <si>
    <t>Un enseignant de la spécialité et d’un professionnel dans la mesure du possible.</t>
  </si>
  <si>
    <t>La proposition de note est établie conjointement par le tuteur ou le maître d’apprentissage et un enseignant du domaine professionnel lors du rendez-vous de bilan de PFMP.</t>
  </si>
  <si>
    <r>
      <rPr>
        <b/>
        <sz val="10"/>
        <color theme="1"/>
        <rFont val="Arial"/>
        <family val="2"/>
      </rPr>
      <t>Compétences évaluées</t>
    </r>
    <r>
      <rPr>
        <sz val="10"/>
        <color theme="1"/>
        <rFont val="Arial"/>
        <family val="2"/>
      </rPr>
      <t xml:space="preserve">
Cette épreuve permet l’évaluation de tout ou partie des compétences C2.1, C2.2, C2.3 du pôle 2 « Relation clientèle et participation à l’activité de l’entreprise ». 
Elles sont relatives aux activités :
- d’accueil de la clientèle ;
- de prise de rendez-vous ;
- de conseil et vente de services, de matériels, de produits capillaires ;
- de veille documentaire ; 
- de valorisation de produits et matériels ;
- de gestion des stocks ;
dans le respect des conditions d’exercice de son activité professionnelle.
</t>
    </r>
  </si>
  <si>
    <r>
      <t xml:space="preserve">EP2 : RELATION CLIENTÈLE 
ET PARTICIPATION À L’ACTIVITÉ DE L’ENTREPRISE    </t>
    </r>
    <r>
      <rPr>
        <sz val="12"/>
        <color rgb="FFFF0000"/>
        <rFont val="Arial"/>
        <family val="2"/>
      </rPr>
      <t>Coef : 3</t>
    </r>
  </si>
  <si>
    <t>/320</t>
  </si>
  <si>
    <t>Session :</t>
  </si>
  <si>
    <t xml:space="preserve"> Partie 1 : MISE EN SITUATION DE VENTE CONSEIL       BILAN EN ENTREPRISE  </t>
  </si>
  <si>
    <t>NOTE PARTIE 1</t>
  </si>
  <si>
    <t>Total P1 + P2 :</t>
  </si>
  <si>
    <t>Total P1 + P2 + P3 :</t>
  </si>
  <si>
    <r>
      <t xml:space="preserve">EP1 TECHNIQUES DE COIFFURE     </t>
    </r>
    <r>
      <rPr>
        <sz val="12"/>
        <color rgb="FFFF0000"/>
        <rFont val="Arial"/>
        <family val="2"/>
      </rPr>
      <t xml:space="preserve">Coef : 13 </t>
    </r>
  </si>
  <si>
    <t>- Choix des matériels adapté au montage retenu (dont diamètre ≤16mm)
- Dextérité de la gestuelle (geste précis et synchronisé)
- Application du produit précise (saturation)
- Netteté et régularité de l’enroulement
- Montage retenu maitrisé</t>
  </si>
  <si>
    <t>à préciser</t>
  </si>
  <si>
    <r>
      <rPr>
        <b/>
        <sz val="10"/>
        <color theme="1"/>
        <rFont val="Arial"/>
        <family val="2"/>
      </rPr>
      <t>Qualité du résultat de la coupe</t>
    </r>
    <r>
      <rPr>
        <sz val="10"/>
        <color theme="1"/>
        <rFont val="Arial"/>
        <family val="2"/>
      </rPr>
      <t xml:space="preserve">
- Équilibre de la coupe : forme, longueurs
- Régularité : Des épaisseurs , du fondu de nuque et tours d’oreilles
 - Qualité des finitions : netteté, esthétique, fondu 
</t>
    </r>
  </si>
  <si>
    <r>
      <rPr>
        <b/>
        <sz val="10"/>
        <color theme="1"/>
        <rFont val="Century Gothic"/>
        <family val="2"/>
        <scheme val="minor"/>
      </rPr>
      <t xml:space="preserve">Remarques 
</t>
    </r>
    <r>
      <rPr>
        <sz val="10"/>
        <color theme="1"/>
        <rFont val="Century Gothic"/>
        <family val="2"/>
        <scheme val="minor"/>
      </rPr>
      <t xml:space="preserve">
*Si les 2 parties 2A et 2B ne sont pas dissociées dans le temps : un seul modèle
</t>
    </r>
    <r>
      <rPr>
        <b/>
        <sz val="10"/>
        <color theme="1"/>
        <rFont val="Century Gothic"/>
        <family val="2"/>
        <scheme val="minor"/>
      </rPr>
      <t xml:space="preserve"> zéro à cette partie 2.
</t>
    </r>
    <r>
      <rPr>
        <sz val="10"/>
        <color theme="1"/>
        <rFont val="Century Gothic"/>
        <family val="2"/>
        <scheme val="minor"/>
      </rPr>
      <t xml:space="preserve">*Si les 2 parties d’épreuve sont dissociées dans le temps : un ou 2 modèles
* En cas d’absence ou de non-conformité totale du modèle, le candidat ne compose pas et se voit attribuer la note
</t>
    </r>
    <r>
      <rPr>
        <b/>
        <sz val="11"/>
        <color theme="1"/>
        <rFont val="Century Gothic"/>
        <family val="2"/>
        <scheme val="minor"/>
      </rPr>
      <t>En cas de non-conformité du modèle :</t>
    </r>
    <r>
      <rPr>
        <sz val="10"/>
        <color theme="1"/>
        <rFont val="Century Gothic"/>
        <family val="2"/>
        <scheme val="minor"/>
      </rPr>
      <t xml:space="preserve">
- Partie </t>
    </r>
    <r>
      <rPr>
        <b/>
        <sz val="10"/>
        <color theme="1"/>
        <rFont val="Century Gothic"/>
        <family val="2"/>
        <scheme val="minor"/>
      </rPr>
      <t xml:space="preserve">2A </t>
    </r>
    <r>
      <rPr>
        <sz val="10"/>
        <color theme="1"/>
        <rFont val="Century Gothic"/>
        <family val="2"/>
        <scheme val="minor"/>
      </rPr>
      <t>: absence de 1cm de repousses, le candidat se voit attribuer la note zéro à la</t>
    </r>
    <r>
      <rPr>
        <b/>
        <sz val="10"/>
        <color theme="1"/>
        <rFont val="Century Gothic"/>
        <family val="2"/>
        <scheme val="minor"/>
      </rPr>
      <t xml:space="preserve"> partie coloration</t>
    </r>
    <r>
      <rPr>
        <sz val="10"/>
        <color theme="1"/>
        <rFont val="Century Gothic"/>
        <family val="2"/>
        <scheme val="minor"/>
      </rPr>
      <t xml:space="preserve"> (cocher NE pour les 2 items).
- Partie </t>
    </r>
    <r>
      <rPr>
        <b/>
        <sz val="10"/>
        <color theme="1"/>
        <rFont val="Century Gothic"/>
        <family val="2"/>
        <scheme val="minor"/>
      </rPr>
      <t>2B</t>
    </r>
    <r>
      <rPr>
        <sz val="10"/>
        <color theme="1"/>
        <rFont val="Century Gothic"/>
        <family val="2"/>
        <scheme val="minor"/>
      </rPr>
      <t xml:space="preserve"> : longueur insuffisante pour permettre la réalisation de la partie coupe, le candidat se voit attribuer la note zéro à la </t>
    </r>
    <r>
      <rPr>
        <b/>
        <sz val="10"/>
        <color theme="1"/>
        <rFont val="Century Gothic"/>
        <family val="2"/>
        <scheme val="minor"/>
      </rPr>
      <t>partie 2B</t>
    </r>
    <r>
      <rPr>
        <sz val="10"/>
        <color theme="1"/>
        <rFont val="Century Gothic"/>
        <family val="2"/>
        <scheme val="minor"/>
      </rPr>
      <t xml:space="preserve"> (cocher NE pour tous les items) mais peut composer sur la partie 2A. </t>
    </r>
  </si>
  <si>
    <t xml:space="preserve">Date du bilan :
Observations éventuelles :  
</t>
  </si>
  <si>
    <t xml:space="preserve">Nom du référent PFMP :
Nom du tuteur en entreprise :
</t>
  </si>
  <si>
    <r>
      <rPr>
        <b/>
        <sz val="10"/>
        <color theme="1"/>
        <rFont val="Arial"/>
        <family val="2"/>
      </rPr>
      <t xml:space="preserve">Relation client </t>
    </r>
    <r>
      <rPr>
        <sz val="10"/>
        <color theme="1"/>
        <rFont val="Arial"/>
        <family val="2"/>
      </rPr>
      <t xml:space="preserve">:
  - Accueil de la clientèle : Prise de contact effective, langage adapté, communication efficace
  - Recueil des attentes du client : questionnement pertinent, écoute active, reformulation exacte
  - Prise de congé adaptée. 
</t>
    </r>
    <r>
      <rPr>
        <b/>
        <sz val="10"/>
        <color theme="1"/>
        <rFont val="Arial"/>
        <family val="2"/>
      </rPr>
      <t>Prise de rendez-vous</t>
    </r>
    <r>
      <rPr>
        <sz val="10"/>
        <color theme="1"/>
        <rFont val="Arial"/>
        <family val="2"/>
      </rPr>
      <t xml:space="preserve"> </t>
    </r>
    <r>
      <rPr>
        <b/>
        <sz val="10"/>
        <color theme="1"/>
        <rFont val="Arial"/>
        <family val="2"/>
      </rPr>
      <t>:</t>
    </r>
    <r>
      <rPr>
        <sz val="10"/>
        <color theme="1"/>
        <rFont val="Arial"/>
        <family val="2"/>
      </rPr>
      <t xml:space="preserve"> proposition de rdv adaptée, planning correctement renseigné
</t>
    </r>
    <r>
      <rPr>
        <b/>
        <sz val="10"/>
        <color theme="1"/>
        <rFont val="Arial"/>
        <family val="2"/>
      </rPr>
      <t>Actualisation du fichier client</t>
    </r>
    <r>
      <rPr>
        <sz val="10"/>
        <color theme="1"/>
        <rFont val="Arial"/>
        <family val="2"/>
      </rPr>
      <t xml:space="preserve"> </t>
    </r>
    <r>
      <rPr>
        <b/>
        <sz val="10"/>
        <color theme="1"/>
        <rFont val="Arial"/>
        <family val="2"/>
      </rPr>
      <t>:</t>
    </r>
    <r>
      <rPr>
        <sz val="10"/>
        <color theme="1"/>
        <rFont val="Arial"/>
        <family val="2"/>
      </rPr>
      <t xml:space="preserve"> fiche renseignée avec exactitude (utilisation des outils numériques si disponibles dans l’entreprise)</t>
    </r>
  </si>
  <si>
    <r>
      <rPr>
        <b/>
        <sz val="10"/>
        <color theme="1"/>
        <rFont val="Arial"/>
        <family val="2"/>
      </rPr>
      <t>Formulation d’un conseil</t>
    </r>
    <r>
      <rPr>
        <sz val="10"/>
        <color theme="1"/>
        <rFont val="Arial"/>
        <family val="2"/>
      </rPr>
      <t xml:space="preserve"> </t>
    </r>
    <r>
      <rPr>
        <b/>
        <sz val="10"/>
        <color theme="1"/>
        <rFont val="Arial"/>
        <family val="2"/>
      </rPr>
      <t xml:space="preserve">:  </t>
    </r>
    <r>
      <rPr>
        <sz val="10"/>
        <color theme="1"/>
        <rFont val="Arial"/>
        <family val="2"/>
      </rPr>
      <t xml:space="preserve">Sélection pertinente du produit, du service ou du matériel, en réponse à la demande
</t>
    </r>
    <r>
      <rPr>
        <b/>
        <sz val="10"/>
        <color theme="1"/>
        <rFont val="Arial"/>
        <family val="2"/>
      </rPr>
      <t>Réalisation de la vente</t>
    </r>
    <r>
      <rPr>
        <sz val="10"/>
        <color theme="1"/>
        <rFont val="Arial"/>
        <family val="2"/>
      </rPr>
      <t xml:space="preserve"> </t>
    </r>
    <r>
      <rPr>
        <b/>
        <sz val="10"/>
        <color theme="1"/>
        <rFont val="Arial"/>
        <family val="2"/>
      </rPr>
      <t xml:space="preserve">:  
- </t>
    </r>
    <r>
      <rPr>
        <sz val="10"/>
        <color theme="1"/>
        <rFont val="Arial"/>
        <family val="2"/>
      </rPr>
      <t>Argumentation et réponse aux objections, présentation des prix</t>
    </r>
  </si>
  <si>
    <t>- Intégration dans l’équipe : communication, posture professionnelle adaptées
- Mise en valeur des produits, matériels : présentation harmonieuse conforme à l’image de l’entreprise 
- Participation à la gestion des stocks : réception, stockage, utilisation de logiciel (si disponible dans l’entreprise).</t>
  </si>
  <si>
    <t xml:space="preserve">                                       TOTAL PARTIE 3                            </t>
  </si>
  <si>
    <t xml:space="preserve">                                                                                                         NOTE PARTIE 2              </t>
  </si>
  <si>
    <t>* Notation déjà arrondie en demi-point, indiquer « AB » pour les candidats absents</t>
  </si>
  <si>
    <r>
      <t xml:space="preserve">CAP METIERS DE LA COIFFURE   </t>
    </r>
    <r>
      <rPr>
        <b/>
        <sz val="9"/>
        <color theme="1"/>
        <rFont val="Arial"/>
        <family val="2"/>
      </rPr>
      <t xml:space="preserve">
</t>
    </r>
    <r>
      <rPr>
        <b/>
        <sz val="22"/>
        <color theme="1"/>
        <rFont val="Arial"/>
        <family val="2"/>
      </rPr>
      <t>Contrôle en Cours de Formation</t>
    </r>
  </si>
  <si>
    <r>
      <t xml:space="preserve"> Techniques de coiffure 
</t>
    </r>
    <r>
      <rPr>
        <b/>
        <sz val="12"/>
        <color rgb="FF0070C0"/>
        <rFont val="Arial"/>
        <family val="2"/>
      </rPr>
      <t>(centre de formation)</t>
    </r>
  </si>
  <si>
    <r>
      <t xml:space="preserve">Relation clientèle et participation à l'activité de l'entreprise
</t>
    </r>
    <r>
      <rPr>
        <b/>
        <sz val="12"/>
        <color theme="9"/>
        <rFont val="Arial"/>
        <family val="2"/>
      </rPr>
      <t>(Bilan en entreprise</t>
    </r>
    <r>
      <rPr>
        <b/>
        <sz val="12"/>
        <color theme="1"/>
        <rFont val="Arial"/>
        <family val="2"/>
      </rPr>
      <t xml:space="preserve"> - </t>
    </r>
    <r>
      <rPr>
        <b/>
        <sz val="12"/>
        <color rgb="FF0070C0"/>
        <rFont val="Arial"/>
        <family val="2"/>
      </rPr>
      <t>centre de formation)</t>
    </r>
  </si>
  <si>
    <t>* Note coefficientée</t>
  </si>
  <si>
    <t>Nom et prénom à préciser dans l'onglet dossier</t>
  </si>
  <si>
    <t>Epreuve  EP2 Relation clientèle et participation à l'activité de l'entreprise</t>
  </si>
  <si>
    <t xml:space="preserve">Epreuve  EP1 Techniques de coiffure </t>
  </si>
  <si>
    <t xml:space="preserve">Compétences                                                       </t>
  </si>
  <si>
    <t>Compétences</t>
  </si>
  <si>
    <t>NON</t>
  </si>
  <si>
    <t>OUI</t>
  </si>
  <si>
    <t xml:space="preserve">Un produit de construction et/ou de finition est utilisé      </t>
  </si>
  <si>
    <t>Qualité des échanges</t>
  </si>
  <si>
    <t>Question 1</t>
  </si>
  <si>
    <t>Question 2</t>
  </si>
  <si>
    <t>Question 3</t>
  </si>
  <si>
    <t>Pénalité : Si enroulage non terminé, la note qui correspond aux 40% est divisée par 2. 
Cocher la case suivante.</t>
  </si>
  <si>
    <t>Pénalité :   Si la chevelure n'est pas raccourcie de 2 cm, la note qui correspond aux 30% est divisée par 2.                                                                                   Cocher la case suivante.</t>
  </si>
  <si>
    <t>Pénalité : Si la chevelure n’est pas raccourcie de 3 cm ou si le dégradé n’est pas réalisé, la note qui correspond aux 40% est divisée par 2.          Cocher la case suivante.</t>
  </si>
  <si>
    <t xml:space="preserve">Un produit de construction et/ou de finition est utilisé         </t>
  </si>
  <si>
    <t>Note modulable</t>
  </si>
  <si>
    <t>Académie de GRENOBLE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</si>
</sst>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m/dd/yy;@"/>
    <numFmt numFmtId="165" formatCode="[&lt;=9999999]###\-####;\(###\)\ ###\-####"/>
    <numFmt numFmtId="166" formatCode="0.0%"/>
  </numFmts>
  <fonts count="90" x14ac:knownFonts="1">
    <font>
      <sz val="10"/>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1"/>
      <name val="Arial"/>
      <family val="2"/>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12"/>
      <color theme="1"/>
      <name val="Arial"/>
      <family val="2"/>
    </font>
    <font>
      <b/>
      <sz val="14"/>
      <color theme="1"/>
      <name val="Arial"/>
      <family val="2"/>
    </font>
    <font>
      <sz val="12"/>
      <color theme="1"/>
      <name val="Times New Roman"/>
      <family val="1"/>
    </font>
    <font>
      <sz val="10"/>
      <color theme="1"/>
      <name val="Arial"/>
      <family val="2"/>
    </font>
    <font>
      <sz val="8"/>
      <color theme="1"/>
      <name val="Arial"/>
      <family val="2"/>
    </font>
    <font>
      <i/>
      <sz val="10"/>
      <color theme="1"/>
      <name val="Arial"/>
      <family val="2"/>
    </font>
    <font>
      <sz val="11"/>
      <color theme="1"/>
      <name val="Arial"/>
      <family val="2"/>
    </font>
    <font>
      <sz val="12"/>
      <color theme="1"/>
      <name val="Arial"/>
      <family val="2"/>
    </font>
    <font>
      <b/>
      <sz val="10"/>
      <name val="Arial"/>
      <family val="2"/>
    </font>
    <font>
      <sz val="10"/>
      <name val="Arial"/>
      <family val="2"/>
    </font>
    <font>
      <b/>
      <sz val="26"/>
      <color theme="1"/>
      <name val="Arial"/>
      <family val="2"/>
    </font>
    <font>
      <b/>
      <sz val="16"/>
      <color theme="1"/>
      <name val="Arial"/>
      <family val="2"/>
    </font>
    <font>
      <b/>
      <sz val="22"/>
      <color theme="1"/>
      <name val="Arial"/>
      <family val="2"/>
    </font>
    <font>
      <b/>
      <sz val="12"/>
      <color theme="1"/>
      <name val="Century Gothic"/>
      <family val="2"/>
      <scheme val="minor"/>
    </font>
    <font>
      <b/>
      <sz val="10"/>
      <color rgb="FFFF0000"/>
      <name val="Century Gothic"/>
      <family val="2"/>
      <scheme val="minor"/>
    </font>
    <font>
      <b/>
      <sz val="12"/>
      <color rgb="FF0070C0"/>
      <name val="Arial"/>
      <family val="2"/>
    </font>
    <font>
      <b/>
      <sz val="10"/>
      <color rgb="FFFF0000"/>
      <name val="Arial"/>
      <family val="2"/>
    </font>
    <font>
      <b/>
      <sz val="14"/>
      <color rgb="FF0070C0"/>
      <name val="Arial"/>
      <family val="2"/>
    </font>
    <font>
      <u/>
      <sz val="11"/>
      <color theme="1"/>
      <name val="Arial"/>
      <family val="2"/>
    </font>
    <font>
      <sz val="11"/>
      <color rgb="FF000000"/>
      <name val="Arial"/>
      <family val="2"/>
    </font>
    <font>
      <sz val="11"/>
      <color theme="1"/>
      <name val="Times New Roman"/>
      <family val="1"/>
    </font>
    <font>
      <sz val="7"/>
      <color theme="1"/>
      <name val="Times New Roman"/>
      <family val="1"/>
    </font>
    <font>
      <i/>
      <sz val="11"/>
      <color theme="1"/>
      <name val="Arial"/>
      <family val="2"/>
    </font>
    <font>
      <sz val="11"/>
      <color theme="1"/>
      <name val="Wingdings"/>
      <charset val="2"/>
    </font>
    <font>
      <b/>
      <u/>
      <sz val="12"/>
      <color rgb="FF0070C0"/>
      <name val="Arial"/>
      <family val="2"/>
    </font>
    <font>
      <b/>
      <sz val="12"/>
      <color rgb="FFFF0000"/>
      <name val="Arial"/>
      <family val="2"/>
    </font>
    <font>
      <i/>
      <sz val="8"/>
      <color theme="1"/>
      <name val="Century Gothic"/>
      <family val="2"/>
      <scheme val="minor"/>
    </font>
    <font>
      <b/>
      <sz val="11"/>
      <color theme="1"/>
      <name val="Century Gothic"/>
      <family val="2"/>
      <scheme val="minor"/>
    </font>
    <font>
      <b/>
      <sz val="11"/>
      <color rgb="FFFF0000"/>
      <name val="Arial"/>
      <family val="2"/>
    </font>
    <font>
      <b/>
      <sz val="9"/>
      <color theme="1"/>
      <name val="Arial"/>
      <family val="2"/>
    </font>
    <font>
      <sz val="9"/>
      <color theme="1"/>
      <name val="Arial"/>
      <family val="2"/>
    </font>
    <font>
      <b/>
      <sz val="9"/>
      <color theme="1"/>
      <name val="Century Gothic"/>
      <family val="2"/>
      <scheme val="minor"/>
    </font>
    <font>
      <b/>
      <sz val="9"/>
      <color indexed="81"/>
      <name val="Tahoma"/>
      <family val="2"/>
    </font>
    <font>
      <sz val="9"/>
      <color indexed="81"/>
      <name val="Tahoma"/>
      <family val="2"/>
    </font>
    <font>
      <sz val="10"/>
      <color theme="1"/>
      <name val="Century Gothic"/>
      <family val="2"/>
      <scheme val="minor"/>
    </font>
    <font>
      <b/>
      <sz val="9"/>
      <color rgb="FFFF0000"/>
      <name val="Century Gothic"/>
      <family val="2"/>
      <scheme val="minor"/>
    </font>
    <font>
      <b/>
      <sz val="8"/>
      <color rgb="FFFF0000"/>
      <name val="Century Gothic"/>
      <family val="2"/>
      <scheme val="minor"/>
    </font>
    <font>
      <b/>
      <sz val="9"/>
      <color rgb="FFFF0000"/>
      <name val="Arial"/>
      <family val="2"/>
    </font>
    <font>
      <b/>
      <u/>
      <sz val="11"/>
      <color theme="1"/>
      <name val="Arial"/>
      <family val="2"/>
    </font>
    <font>
      <sz val="12"/>
      <color rgb="FFFF0000"/>
      <name val="Arial"/>
      <family val="2"/>
    </font>
    <font>
      <b/>
      <sz val="10"/>
      <color theme="9"/>
      <name val="Arial"/>
      <family val="2"/>
    </font>
    <font>
      <sz val="12"/>
      <color theme="1"/>
      <name val="Century Gothic"/>
      <family val="2"/>
      <scheme val="minor"/>
    </font>
    <font>
      <b/>
      <sz val="12"/>
      <color theme="9"/>
      <name val="Arial"/>
      <family val="2"/>
    </font>
    <font>
      <b/>
      <sz val="11"/>
      <color theme="9"/>
      <name val="Arial"/>
      <family val="2"/>
    </font>
    <font>
      <sz val="10"/>
      <color rgb="FFFF0000"/>
      <name val="Arial"/>
      <family val="2"/>
    </font>
    <font>
      <b/>
      <sz val="14"/>
      <color rgb="FFFF0000"/>
      <name val="Arial"/>
      <family val="2"/>
    </font>
    <font>
      <sz val="12"/>
      <color rgb="FFFF0000"/>
      <name val="Century Gothic"/>
      <family val="2"/>
      <scheme val="minor"/>
    </font>
    <font>
      <b/>
      <sz val="14"/>
      <color theme="9"/>
      <name val="Arial"/>
      <family val="2"/>
    </font>
    <font>
      <sz val="14"/>
      <color theme="9"/>
      <name val="Century Gothic"/>
      <family val="2"/>
      <scheme val="minor"/>
    </font>
    <font>
      <sz val="14"/>
      <color rgb="FFFF0000"/>
      <name val="Arial"/>
      <family val="2"/>
    </font>
    <font>
      <b/>
      <i/>
      <sz val="14"/>
      <color rgb="FFFF0000"/>
      <name val="Arial"/>
      <family val="2"/>
    </font>
    <font>
      <b/>
      <sz val="9"/>
      <color rgb="FF000000"/>
      <name val="Tahoma"/>
      <family val="2"/>
    </font>
    <font>
      <sz val="9"/>
      <color rgb="FF000000"/>
      <name val="Tahoma"/>
      <family val="2"/>
    </font>
    <font>
      <sz val="10"/>
      <name val="Century Gothic"/>
      <family val="2"/>
      <scheme val="minor"/>
    </font>
    <font>
      <b/>
      <sz val="9"/>
      <name val="Arial"/>
      <family val="2"/>
    </font>
    <font>
      <b/>
      <sz val="14"/>
      <color rgb="FF00B050"/>
      <name val="Century Gothic"/>
      <family val="2"/>
      <scheme val="minor"/>
    </font>
    <font>
      <b/>
      <sz val="11"/>
      <color rgb="FF00B050"/>
      <name val="Century Gothic"/>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theme="4" tint="0.59999389629810485"/>
      </patternFill>
    </fill>
    <fill>
      <patternFill patternType="solid">
        <fgColor theme="2"/>
        <bgColor indexed="64"/>
      </patternFill>
    </fill>
    <fill>
      <patternFill patternType="solid">
        <fgColor theme="5" tint="0.79998168889431442"/>
        <bgColor theme="4" tint="0.59999389629810485"/>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BF4CC"/>
        <bgColor indexed="64"/>
      </patternFill>
    </fill>
  </fills>
  <borders count="3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indexed="64"/>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style="medium">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s>
  <cellStyleXfs count="18">
    <xf numFmtId="0" fontId="0" fillId="0" borderId="0"/>
    <xf numFmtId="0" fontId="12" fillId="0" borderId="0" applyNumberFormat="0" applyFill="0" applyBorder="0" applyAlignment="0" applyProtection="0"/>
    <xf numFmtId="0" fontId="8" fillId="3" borderId="1">
      <alignment vertical="center"/>
    </xf>
    <xf numFmtId="0" fontId="9" fillId="0" borderId="1">
      <alignment horizontal="left" vertical="center" wrapText="1"/>
      <protection locked="0"/>
    </xf>
    <xf numFmtId="164" fontId="9" fillId="0" borderId="1">
      <alignment horizontal="left" vertical="center" wrapText="1"/>
      <protection locked="0"/>
    </xf>
    <xf numFmtId="165" fontId="9" fillId="0" borderId="1">
      <alignment horizontal="left" vertical="center" wrapText="1"/>
      <protection locked="0"/>
    </xf>
    <xf numFmtId="0" fontId="10" fillId="4" borderId="2" applyBorder="0">
      <alignment horizontal="center" vertical="center"/>
    </xf>
    <xf numFmtId="1" fontId="10" fillId="4" borderId="1">
      <alignment horizontal="center" vertical="center"/>
    </xf>
    <xf numFmtId="0" fontId="11" fillId="5" borderId="1">
      <alignment horizontal="center" vertical="center"/>
      <protection locked="0"/>
    </xf>
    <xf numFmtId="0" fontId="11" fillId="6" borderId="1">
      <alignment horizontal="center" vertical="center"/>
    </xf>
    <xf numFmtId="0" fontId="13" fillId="0" borderId="0" applyNumberFormat="0" applyFill="0" applyBorder="0" applyAlignment="0" applyProtection="0"/>
    <xf numFmtId="0" fontId="17" fillId="0" borderId="0" applyNumberFormat="0" applyFill="0" applyBorder="0" applyAlignment="0" applyProtection="0"/>
    <xf numFmtId="0" fontId="7" fillId="0" borderId="0"/>
    <xf numFmtId="0" fontId="6" fillId="0" borderId="0"/>
    <xf numFmtId="0" fontId="5" fillId="0" borderId="0"/>
    <xf numFmtId="0" fontId="5" fillId="0" borderId="0"/>
    <xf numFmtId="0" fontId="4" fillId="0" borderId="0"/>
    <xf numFmtId="0" fontId="4" fillId="0" borderId="0"/>
  </cellStyleXfs>
  <cellXfs count="379">
    <xf numFmtId="0" fontId="0" fillId="0" borderId="0" xfId="0"/>
    <xf numFmtId="0" fontId="16" fillId="0" borderId="0" xfId="0" applyFont="1"/>
    <xf numFmtId="0" fontId="14" fillId="0" borderId="0" xfId="0" applyFont="1"/>
    <xf numFmtId="0" fontId="28" fillId="8" borderId="0" xfId="0" applyFont="1" applyFill="1" applyAlignment="1">
      <alignment horizontal="center"/>
    </xf>
    <xf numFmtId="0" fontId="23" fillId="0" borderId="3" xfId="0" applyFont="1" applyBorder="1" applyAlignment="1">
      <alignment horizontal="left"/>
    </xf>
    <xf numFmtId="0" fontId="21" fillId="0" borderId="3" xfId="0" applyFont="1" applyBorder="1" applyAlignment="1">
      <alignment horizontal="left"/>
    </xf>
    <xf numFmtId="0" fontId="22" fillId="0" borderId="3" xfId="0" applyFont="1" applyBorder="1" applyAlignment="1">
      <alignment horizontal="left"/>
    </xf>
    <xf numFmtId="0" fontId="27" fillId="10" borderId="4" xfId="0" applyFont="1" applyFill="1" applyBorder="1" applyAlignment="1">
      <alignment horizontal="left" vertical="center"/>
    </xf>
    <xf numFmtId="0" fontId="20" fillId="2" borderId="6" xfId="0" applyFont="1" applyFill="1" applyBorder="1" applyAlignment="1">
      <alignment horizontal="left" vertical="center" wrapText="1"/>
    </xf>
    <xf numFmtId="0" fontId="23" fillId="2" borderId="3" xfId="0" applyFont="1" applyFill="1" applyBorder="1" applyAlignment="1">
      <alignment horizontal="left"/>
    </xf>
    <xf numFmtId="0" fontId="21" fillId="2" borderId="3" xfId="0" applyFont="1" applyFill="1" applyBorder="1" applyAlignment="1">
      <alignment horizontal="left"/>
    </xf>
    <xf numFmtId="0" fontId="22" fillId="2" borderId="3" xfId="0" applyFont="1" applyFill="1" applyBorder="1" applyAlignment="1">
      <alignment horizontal="left"/>
    </xf>
    <xf numFmtId="0" fontId="31" fillId="0" borderId="3" xfId="0" applyFont="1" applyBorder="1" applyAlignment="1">
      <alignment horizontal="left"/>
    </xf>
    <xf numFmtId="0" fontId="20" fillId="0" borderId="6" xfId="0" applyFont="1" applyBorder="1" applyAlignment="1">
      <alignment horizontal="left" vertical="center" wrapText="1"/>
    </xf>
    <xf numFmtId="0" fontId="21" fillId="0" borderId="3" xfId="0" applyFont="1" applyBorder="1" applyAlignment="1">
      <alignment horizontal="left" wrapText="1"/>
    </xf>
    <xf numFmtId="0" fontId="15" fillId="2" borderId="3" xfId="0" applyFont="1" applyFill="1" applyBorder="1" applyAlignment="1">
      <alignment horizontal="left"/>
    </xf>
    <xf numFmtId="0" fontId="21" fillId="2" borderId="3" xfId="0" applyFont="1" applyFill="1" applyBorder="1" applyAlignment="1">
      <alignment horizontal="left" wrapText="1"/>
    </xf>
    <xf numFmtId="0" fontId="23" fillId="2" borderId="3" xfId="0" applyFont="1" applyFill="1" applyBorder="1" applyAlignment="1">
      <alignment vertical="center"/>
    </xf>
    <xf numFmtId="0" fontId="22" fillId="0" borderId="4" xfId="0" applyFont="1" applyBorder="1" applyAlignment="1">
      <alignment horizontal="left" vertical="center" wrapText="1"/>
    </xf>
    <xf numFmtId="0" fontId="22" fillId="2" borderId="4" xfId="0" applyFont="1" applyFill="1" applyBorder="1" applyAlignment="1">
      <alignment horizontal="left" vertical="center" wrapText="1"/>
    </xf>
    <xf numFmtId="0" fontId="28" fillId="8" borderId="0" xfId="0" applyFont="1" applyFill="1" applyAlignment="1">
      <alignment horizontal="center" vertical="center"/>
    </xf>
    <xf numFmtId="0" fontId="23" fillId="0" borderId="0" xfId="0" applyFont="1" applyAlignment="1">
      <alignment horizontal="left" vertical="top"/>
    </xf>
    <xf numFmtId="0" fontId="32" fillId="0" borderId="3" xfId="0" applyFont="1" applyBorder="1" applyAlignment="1">
      <alignment horizontal="left"/>
    </xf>
    <xf numFmtId="0" fontId="21" fillId="0" borderId="0" xfId="0" applyFont="1" applyAlignment="1">
      <alignment horizontal="left" vertical="top"/>
    </xf>
    <xf numFmtId="0" fontId="21" fillId="2" borderId="0" xfId="0" applyFont="1" applyFill="1" applyAlignment="1">
      <alignment horizontal="left"/>
    </xf>
    <xf numFmtId="0" fontId="21" fillId="0" borderId="0" xfId="0" applyFont="1" applyAlignment="1">
      <alignment horizontal="left"/>
    </xf>
    <xf numFmtId="0" fontId="31" fillId="0" borderId="0" xfId="0" applyFont="1"/>
    <xf numFmtId="0" fontId="29" fillId="0" borderId="0" xfId="0" applyFont="1" applyAlignment="1">
      <alignment horizontal="right"/>
    </xf>
    <xf numFmtId="0" fontId="38" fillId="0" borderId="0" xfId="0" applyFont="1" applyAlignment="1">
      <alignment vertical="center"/>
    </xf>
    <xf numFmtId="0" fontId="35" fillId="0" borderId="0" xfId="0" applyFont="1" applyAlignment="1">
      <alignment vertical="center"/>
    </xf>
    <xf numFmtId="0" fontId="24" fillId="0" borderId="0" xfId="0" applyFont="1" applyAlignment="1">
      <alignment vertical="center"/>
    </xf>
    <xf numFmtId="0" fontId="34" fillId="0" borderId="0" xfId="0" applyFont="1" applyAlignment="1">
      <alignment horizontal="center" vertical="center"/>
    </xf>
    <xf numFmtId="0" fontId="43" fillId="0" borderId="0" xfId="0" applyFont="1" applyAlignment="1">
      <alignment horizontal="center" vertical="center"/>
    </xf>
    <xf numFmtId="0" fontId="40" fillId="0" borderId="0" xfId="0" applyFont="1" applyAlignment="1">
      <alignment vertical="center"/>
    </xf>
    <xf numFmtId="0" fontId="44" fillId="0" borderId="0" xfId="0" applyFont="1" applyAlignment="1">
      <alignment horizontal="left" vertical="center"/>
    </xf>
    <xf numFmtId="0" fontId="33" fillId="0" borderId="13" xfId="0" applyFont="1" applyBorder="1" applyAlignment="1">
      <alignment vertical="center" wrapText="1"/>
    </xf>
    <xf numFmtId="0" fontId="33" fillId="0" borderId="13" xfId="0" applyFont="1" applyBorder="1" applyAlignment="1">
      <alignment horizontal="left" vertical="center" wrapText="1"/>
    </xf>
    <xf numFmtId="0" fontId="33" fillId="0" borderId="13" xfId="0" applyFont="1" applyBorder="1" applyAlignment="1">
      <alignment vertical="center"/>
    </xf>
    <xf numFmtId="0" fontId="46" fillId="0" borderId="0" xfId="0" applyFont="1" applyAlignment="1">
      <alignment horizontal="right"/>
    </xf>
    <xf numFmtId="0" fontId="33" fillId="0" borderId="0" xfId="0" applyFont="1" applyAlignment="1">
      <alignment horizontal="right" vertical="center" wrapText="1"/>
    </xf>
    <xf numFmtId="0" fontId="50" fillId="0" borderId="0" xfId="0" applyFont="1" applyAlignment="1">
      <alignment horizontal="center" vertical="center"/>
    </xf>
    <xf numFmtId="0" fontId="24" fillId="0" borderId="0" xfId="0" applyFont="1" applyAlignment="1">
      <alignment horizontal="justify" vertical="center"/>
    </xf>
    <xf numFmtId="0" fontId="51" fillId="0" borderId="0" xfId="0" applyFont="1" applyAlignment="1">
      <alignment horizontal="justify" vertical="center"/>
    </xf>
    <xf numFmtId="0" fontId="39" fillId="0" borderId="0" xfId="0" applyFont="1" applyAlignment="1">
      <alignment horizontal="justify" vertical="center"/>
    </xf>
    <xf numFmtId="0" fontId="39" fillId="0" borderId="0" xfId="0" applyFont="1" applyAlignment="1">
      <alignment vertical="center"/>
    </xf>
    <xf numFmtId="0" fontId="39" fillId="0" borderId="0" xfId="0" applyFont="1" applyAlignment="1">
      <alignment vertical="center" wrapText="1"/>
    </xf>
    <xf numFmtId="0" fontId="56" fillId="0" borderId="0" xfId="0" applyFont="1" applyAlignment="1">
      <alignment horizontal="justify" vertical="center"/>
    </xf>
    <xf numFmtId="0" fontId="57" fillId="0" borderId="0" xfId="0" applyFont="1" applyAlignment="1">
      <alignment horizontal="center" vertical="center" wrapText="1"/>
    </xf>
    <xf numFmtId="0" fontId="33" fillId="0" borderId="0" xfId="0" applyFont="1" applyAlignment="1">
      <alignment horizontal="center" vertical="center"/>
    </xf>
    <xf numFmtId="0" fontId="0" fillId="0" borderId="19" xfId="0" applyBorder="1"/>
    <xf numFmtId="0" fontId="33" fillId="0" borderId="7" xfId="0" applyFont="1" applyBorder="1" applyAlignment="1">
      <alignment horizontal="center" vertical="center" wrapText="1"/>
    </xf>
    <xf numFmtId="0" fontId="36" fillId="0" borderId="0" xfId="0" applyFont="1"/>
    <xf numFmtId="0" fontId="37" fillId="11" borderId="7" xfId="0" applyFont="1" applyFill="1" applyBorder="1" applyAlignment="1">
      <alignment horizontal="center" vertical="center" wrapText="1"/>
    </xf>
    <xf numFmtId="0" fontId="59" fillId="0" borderId="0" xfId="0" applyFont="1"/>
    <xf numFmtId="0" fontId="36" fillId="7" borderId="7" xfId="0" applyFont="1" applyFill="1" applyBorder="1" applyAlignment="1">
      <alignment horizontal="center" vertical="center" wrapText="1"/>
    </xf>
    <xf numFmtId="0" fontId="0" fillId="0" borderId="10" xfId="0" applyBorder="1"/>
    <xf numFmtId="0" fontId="0" fillId="0" borderId="16" xfId="0" applyBorder="1"/>
    <xf numFmtId="0" fontId="36" fillId="0" borderId="16" xfId="0" applyFont="1" applyBorder="1" applyAlignment="1">
      <alignment horizontal="left" vertical="center"/>
    </xf>
    <xf numFmtId="0" fontId="36" fillId="0" borderId="16" xfId="0" applyFont="1" applyBorder="1" applyAlignment="1">
      <alignment horizontal="left" vertical="center" wrapText="1"/>
    </xf>
    <xf numFmtId="0" fontId="33" fillId="0" borderId="16" xfId="0" applyFont="1" applyBorder="1" applyAlignment="1">
      <alignment horizontal="center" vertical="center"/>
    </xf>
    <xf numFmtId="0" fontId="4" fillId="0" borderId="0" xfId="16"/>
    <xf numFmtId="0" fontId="24" fillId="0" borderId="0" xfId="16" applyFont="1" applyAlignment="1">
      <alignment horizontal="left"/>
    </xf>
    <xf numFmtId="0" fontId="62" fillId="0" borderId="0" xfId="16" applyFont="1" applyAlignment="1">
      <alignment horizontal="center" vertical="center" wrapText="1"/>
    </xf>
    <xf numFmtId="0" fontId="24" fillId="0" borderId="0" xfId="16" applyFont="1" applyAlignment="1">
      <alignment horizontal="center" vertical="center" wrapText="1"/>
    </xf>
    <xf numFmtId="0" fontId="39" fillId="0" borderId="0" xfId="16" applyFont="1" applyAlignment="1">
      <alignment horizontal="center" vertical="center"/>
    </xf>
    <xf numFmtId="0" fontId="24" fillId="0" borderId="0" xfId="16" applyFont="1" applyAlignment="1">
      <alignment horizontal="left" vertical="center"/>
    </xf>
    <xf numFmtId="0" fontId="19" fillId="2" borderId="13" xfId="16" applyFont="1" applyFill="1" applyBorder="1" applyAlignment="1">
      <alignment horizontal="center" vertical="center"/>
    </xf>
    <xf numFmtId="0" fontId="63" fillId="2" borderId="13" xfId="16" applyFont="1" applyFill="1" applyBorder="1" applyAlignment="1">
      <alignment horizontal="center" vertical="center"/>
    </xf>
    <xf numFmtId="0" fontId="62" fillId="2" borderId="13" xfId="16" applyFont="1" applyFill="1" applyBorder="1" applyAlignment="1">
      <alignment horizontal="center" vertical="center"/>
    </xf>
    <xf numFmtId="9" fontId="63" fillId="2" borderId="13" xfId="16" applyNumberFormat="1" applyFont="1" applyFill="1" applyBorder="1" applyAlignment="1">
      <alignment horizontal="center" vertical="center"/>
    </xf>
    <xf numFmtId="0" fontId="42" fillId="7" borderId="13" xfId="16" applyFont="1" applyFill="1" applyBorder="1" applyAlignment="1">
      <alignment vertical="center" wrapText="1"/>
    </xf>
    <xf numFmtId="0" fontId="15" fillId="0" borderId="0" xfId="16" applyFont="1" applyAlignment="1">
      <alignment horizontal="center" vertical="center"/>
    </xf>
    <xf numFmtId="0" fontId="4" fillId="0" borderId="0" xfId="16" applyAlignment="1">
      <alignment horizontal="center" vertical="center"/>
    </xf>
    <xf numFmtId="0" fontId="69" fillId="0" borderId="0" xfId="16" applyFont="1"/>
    <xf numFmtId="0" fontId="68" fillId="0" borderId="0" xfId="16" applyFont="1"/>
    <xf numFmtId="49" fontId="53" fillId="0" borderId="0" xfId="0" applyNumberFormat="1" applyFont="1" applyAlignment="1">
      <alignment horizontal="justify" vertical="center"/>
    </xf>
    <xf numFmtId="0" fontId="36" fillId="7" borderId="7" xfId="0" applyFont="1" applyFill="1" applyBorder="1" applyAlignment="1">
      <alignment horizontal="left" vertical="center" wrapText="1"/>
    </xf>
    <xf numFmtId="0" fontId="33" fillId="0" borderId="7" xfId="0" applyFont="1" applyBorder="1" applyAlignment="1">
      <alignment horizontal="center" vertical="center"/>
    </xf>
    <xf numFmtId="49" fontId="39" fillId="0" borderId="0" xfId="0" applyNumberFormat="1" applyFont="1" applyAlignment="1">
      <alignment horizontal="justify" vertical="center"/>
    </xf>
    <xf numFmtId="49" fontId="71" fillId="0" borderId="0" xfId="0" applyNumberFormat="1" applyFont="1" applyAlignment="1">
      <alignment horizontal="justify" vertical="center"/>
    </xf>
    <xf numFmtId="49" fontId="71" fillId="0" borderId="0" xfId="0" applyNumberFormat="1" applyFont="1" applyAlignment="1">
      <alignment vertical="center"/>
    </xf>
    <xf numFmtId="49" fontId="56" fillId="0" borderId="0" xfId="0" applyNumberFormat="1" applyFont="1" applyAlignment="1">
      <alignment horizontal="left" vertical="center"/>
    </xf>
    <xf numFmtId="49" fontId="56" fillId="0" borderId="0" xfId="0" applyNumberFormat="1" applyFont="1" applyAlignment="1">
      <alignment horizontal="justify" vertical="center"/>
    </xf>
    <xf numFmtId="49" fontId="19" fillId="0" borderId="12" xfId="0" applyNumberFormat="1" applyFont="1" applyBorder="1" applyAlignment="1">
      <alignment horizontal="center" vertical="center" wrapText="1"/>
    </xf>
    <xf numFmtId="0" fontId="47" fillId="0" borderId="12" xfId="0" applyNumberFormat="1" applyFont="1" applyBorder="1" applyAlignment="1">
      <alignment horizontal="center" vertical="center"/>
    </xf>
    <xf numFmtId="0" fontId="14" fillId="0" borderId="11" xfId="0" applyFont="1" applyBorder="1" applyAlignment="1">
      <alignment horizontal="center" vertical="center"/>
    </xf>
    <xf numFmtId="0" fontId="47" fillId="0" borderId="24" xfId="0" applyFont="1" applyBorder="1" applyAlignment="1">
      <alignment horizontal="center" vertical="center"/>
    </xf>
    <xf numFmtId="49" fontId="41" fillId="7" borderId="12" xfId="16" applyNumberFormat="1" applyFont="1" applyFill="1" applyBorder="1" applyAlignment="1">
      <alignment horizontal="center" vertical="center" wrapText="1"/>
    </xf>
    <xf numFmtId="49" fontId="41" fillId="7" borderId="21" xfId="16" applyNumberFormat="1" applyFont="1" applyFill="1" applyBorder="1" applyAlignment="1">
      <alignment horizontal="center" vertical="center" wrapText="1"/>
    </xf>
    <xf numFmtId="9" fontId="63" fillId="2" borderId="20" xfId="16" applyNumberFormat="1" applyFont="1" applyFill="1" applyBorder="1" applyAlignment="1">
      <alignment horizontal="center" vertical="center"/>
    </xf>
    <xf numFmtId="9" fontId="0" fillId="2" borderId="13" xfId="0" applyNumberFormat="1" applyFill="1" applyBorder="1" applyAlignment="1">
      <alignment horizontal="center" vertical="center"/>
    </xf>
    <xf numFmtId="0" fontId="0" fillId="0" borderId="11" xfId="0" applyBorder="1" applyAlignment="1">
      <alignment horizontal="center" vertical="center"/>
    </xf>
    <xf numFmtId="49" fontId="42" fillId="7" borderId="21" xfId="16" applyNumberFormat="1" applyFont="1" applyFill="1" applyBorder="1" applyAlignment="1">
      <alignment horizontal="left" vertical="center" wrapText="1"/>
    </xf>
    <xf numFmtId="0" fontId="42" fillId="7" borderId="21" xfId="16" applyFont="1" applyFill="1" applyBorder="1" applyAlignment="1">
      <alignment vertical="center" wrapText="1"/>
    </xf>
    <xf numFmtId="0" fontId="0" fillId="0" borderId="24" xfId="0" applyBorder="1" applyAlignment="1">
      <alignment horizontal="center" vertical="center" wrapText="1"/>
    </xf>
    <xf numFmtId="166" fontId="63" fillId="2" borderId="20" xfId="16" applyNumberFormat="1" applyFont="1" applyFill="1" applyBorder="1" applyAlignment="1">
      <alignment horizontal="center" vertical="center"/>
    </xf>
    <xf numFmtId="166" fontId="37" fillId="2" borderId="20" xfId="16" applyNumberFormat="1" applyFont="1"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25" xfId="0" applyBorder="1" applyAlignment="1">
      <alignment horizontal="center" vertical="center" wrapText="1"/>
    </xf>
    <xf numFmtId="0" fontId="70" fillId="0" borderId="24" xfId="0" applyFont="1" applyBorder="1" applyAlignment="1">
      <alignment horizontal="center" vertical="center" wrapText="1"/>
    </xf>
    <xf numFmtId="0" fontId="49" fillId="13" borderId="23" xfId="16" applyFont="1" applyFill="1" applyBorder="1" applyAlignment="1">
      <alignment horizontal="right" vertical="top" wrapText="1"/>
    </xf>
    <xf numFmtId="0" fontId="33" fillId="0" borderId="7" xfId="0" applyFont="1" applyBorder="1" applyAlignment="1">
      <alignment horizontal="center" vertical="center" wrapText="1"/>
    </xf>
    <xf numFmtId="0" fontId="39" fillId="15" borderId="13" xfId="16" applyFont="1" applyFill="1" applyBorder="1" applyAlignment="1">
      <alignment horizontal="left" vertical="center"/>
    </xf>
    <xf numFmtId="0" fontId="39" fillId="15" borderId="13" xfId="16" applyFont="1" applyFill="1" applyBorder="1" applyAlignment="1">
      <alignment horizontal="center" vertical="center"/>
    </xf>
    <xf numFmtId="0" fontId="0" fillId="0" borderId="0" xfId="0" applyBorder="1"/>
    <xf numFmtId="0" fontId="19" fillId="7" borderId="7" xfId="0" applyFont="1" applyFill="1" applyBorder="1" applyAlignment="1">
      <alignment horizontal="center" vertical="center" wrapText="1"/>
    </xf>
    <xf numFmtId="0" fontId="36" fillId="0" borderId="0" xfId="0" applyFont="1" applyAlignment="1">
      <alignment vertical="center" wrapText="1"/>
    </xf>
    <xf numFmtId="0" fontId="36" fillId="0" borderId="17" xfId="0" applyFont="1" applyFill="1" applyBorder="1" applyAlignment="1">
      <alignment horizontal="left" vertical="center" wrapText="1"/>
    </xf>
    <xf numFmtId="0" fontId="36" fillId="0" borderId="17" xfId="0" applyFont="1" applyFill="1" applyBorder="1" applyAlignment="1">
      <alignment vertical="center" wrapText="1"/>
    </xf>
    <xf numFmtId="0" fontId="36" fillId="15" borderId="7" xfId="0" applyFont="1" applyFill="1" applyBorder="1" applyAlignment="1">
      <alignment horizontal="center" vertical="center" wrapText="1"/>
    </xf>
    <xf numFmtId="0" fontId="36" fillId="15" borderId="26" xfId="0" applyFont="1" applyFill="1" applyBorder="1" applyAlignment="1">
      <alignment horizontal="center" vertical="center" wrapText="1"/>
    </xf>
    <xf numFmtId="0" fontId="36" fillId="15" borderId="5" xfId="0" applyFont="1" applyFill="1" applyBorder="1" applyAlignment="1">
      <alignment horizontal="center" vertical="center" wrapText="1"/>
    </xf>
    <xf numFmtId="0" fontId="19" fillId="16" borderId="7" xfId="0" applyFont="1" applyFill="1" applyBorder="1" applyAlignment="1">
      <alignment horizontal="center" vertical="center" wrapText="1"/>
    </xf>
    <xf numFmtId="0" fontId="36" fillId="0" borderId="7" xfId="0" applyFont="1" applyFill="1" applyBorder="1" applyAlignment="1">
      <alignment horizontal="left" vertical="center" wrapText="1"/>
    </xf>
    <xf numFmtId="0" fontId="36" fillId="0" borderId="7" xfId="0" applyFont="1" applyFill="1" applyBorder="1" applyAlignment="1">
      <alignment vertical="center" wrapText="1"/>
    </xf>
    <xf numFmtId="0" fontId="36" fillId="0" borderId="7" xfId="0" applyFont="1" applyFill="1" applyBorder="1" applyAlignment="1">
      <alignment horizontal="center" vertical="center" wrapText="1"/>
    </xf>
    <xf numFmtId="0" fontId="49" fillId="0" borderId="11" xfId="0" applyNumberFormat="1" applyFont="1" applyBorder="1" applyAlignment="1">
      <alignment horizontal="center" vertical="center"/>
    </xf>
    <xf numFmtId="0" fontId="76" fillId="0" borderId="24" xfId="0" applyFont="1" applyBorder="1" applyAlignment="1">
      <alignment horizontal="center" vertical="center"/>
    </xf>
    <xf numFmtId="0" fontId="76" fillId="0" borderId="11" xfId="0" applyFont="1" applyBorder="1" applyAlignment="1">
      <alignment horizontal="center" vertical="center" wrapText="1"/>
    </xf>
    <xf numFmtId="0" fontId="80" fillId="15" borderId="24" xfId="16" applyNumberFormat="1" applyFont="1" applyFill="1" applyBorder="1" applyAlignment="1">
      <alignment horizontal="center" vertical="center"/>
    </xf>
    <xf numFmtId="2" fontId="80" fillId="15" borderId="24" xfId="16" applyNumberFormat="1" applyFont="1" applyFill="1" applyBorder="1" applyAlignment="1" applyProtection="1">
      <alignment horizontal="center" vertical="center"/>
      <protection locked="0"/>
    </xf>
    <xf numFmtId="0" fontId="82" fillId="15" borderId="0" xfId="16" applyFont="1" applyFill="1" applyAlignment="1" applyProtection="1">
      <alignment horizontal="center" vertical="center"/>
      <protection locked="0"/>
    </xf>
    <xf numFmtId="0" fontId="78" fillId="15" borderId="11" xfId="16" applyFont="1" applyFill="1" applyBorder="1" applyAlignment="1" applyProtection="1">
      <alignment horizontal="center" vertical="center"/>
      <protection locked="0"/>
    </xf>
    <xf numFmtId="0" fontId="47" fillId="0" borderId="11" xfId="0" applyFont="1" applyBorder="1" applyAlignment="1">
      <alignment horizontal="center" vertical="center"/>
    </xf>
    <xf numFmtId="0" fontId="61" fillId="0" borderId="11" xfId="16" applyFont="1" applyBorder="1" applyAlignment="1" applyProtection="1">
      <alignment horizontal="center" vertical="center"/>
    </xf>
    <xf numFmtId="0" fontId="5" fillId="0" borderId="0" xfId="14" applyProtection="1"/>
    <xf numFmtId="0" fontId="39" fillId="16" borderId="13" xfId="16" applyFont="1" applyFill="1" applyBorder="1" applyAlignment="1" applyProtection="1">
      <alignment horizontal="left" vertical="center"/>
    </xf>
    <xf numFmtId="0" fontId="39" fillId="16" borderId="13" xfId="16" applyFont="1" applyFill="1" applyBorder="1" applyAlignment="1" applyProtection="1">
      <alignment horizontal="center" vertical="center"/>
    </xf>
    <xf numFmtId="0" fontId="24" fillId="0" borderId="0" xfId="16" applyFont="1" applyAlignment="1" applyProtection="1">
      <alignment horizontal="left"/>
    </xf>
    <xf numFmtId="0" fontId="62" fillId="0" borderId="0" xfId="16" applyFont="1" applyAlignment="1" applyProtection="1">
      <alignment horizontal="center" vertical="center" wrapText="1"/>
    </xf>
    <xf numFmtId="0" fontId="24" fillId="0" borderId="0" xfId="16" applyFont="1" applyAlignment="1" applyProtection="1">
      <alignment horizontal="center" vertical="center" wrapText="1"/>
    </xf>
    <xf numFmtId="0" fontId="39" fillId="0" borderId="0" xfId="16" applyFont="1" applyAlignment="1" applyProtection="1">
      <alignment horizontal="center" vertical="center"/>
    </xf>
    <xf numFmtId="0" fontId="24" fillId="0" borderId="0" xfId="16" applyFont="1" applyAlignment="1" applyProtection="1">
      <alignment horizontal="left" vertical="center"/>
    </xf>
    <xf numFmtId="0" fontId="19" fillId="2" borderId="13" xfId="16" applyFont="1" applyFill="1" applyBorder="1" applyAlignment="1" applyProtection="1">
      <alignment horizontal="center" vertical="center"/>
    </xf>
    <xf numFmtId="0" fontId="63" fillId="2" borderId="13" xfId="16" applyFont="1" applyFill="1" applyBorder="1" applyAlignment="1" applyProtection="1">
      <alignment horizontal="center" vertical="center"/>
    </xf>
    <xf numFmtId="0" fontId="62" fillId="2" borderId="13" xfId="16" applyFont="1" applyFill="1" applyBorder="1" applyAlignment="1" applyProtection="1">
      <alignment horizontal="center" vertical="center"/>
    </xf>
    <xf numFmtId="9" fontId="63" fillId="2" borderId="13" xfId="16" applyNumberFormat="1" applyFont="1" applyFill="1" applyBorder="1" applyAlignment="1" applyProtection="1">
      <alignment horizontal="center" vertical="center"/>
    </xf>
    <xf numFmtId="2" fontId="80" fillId="16" borderId="24" xfId="16" applyNumberFormat="1" applyFont="1" applyFill="1" applyBorder="1" applyAlignment="1" applyProtection="1">
      <alignment horizontal="center" vertical="center"/>
    </xf>
    <xf numFmtId="0" fontId="49" fillId="16" borderId="12" xfId="16" applyFont="1" applyFill="1" applyBorder="1" applyAlignment="1" applyProtection="1">
      <alignment horizontal="right" vertical="top" wrapText="1"/>
    </xf>
    <xf numFmtId="0" fontId="78" fillId="16" borderId="11" xfId="16" applyFont="1" applyFill="1" applyBorder="1" applyAlignment="1" applyProtection="1">
      <alignment horizontal="center" vertical="center"/>
    </xf>
    <xf numFmtId="0" fontId="15" fillId="0" borderId="0" xfId="14" applyFont="1" applyAlignment="1" applyProtection="1">
      <alignment horizontal="center" vertical="center"/>
    </xf>
    <xf numFmtId="0" fontId="5" fillId="0" borderId="0" xfId="14" applyAlignment="1" applyProtection="1">
      <alignment horizontal="center" vertical="center"/>
    </xf>
    <xf numFmtId="2" fontId="49" fillId="0" borderId="13" xfId="16" applyNumberFormat="1" applyFont="1" applyBorder="1" applyAlignment="1" applyProtection="1">
      <alignment horizontal="center" vertical="center"/>
    </xf>
    <xf numFmtId="2" fontId="78" fillId="16" borderId="24" xfId="16" applyNumberFormat="1" applyFont="1" applyFill="1" applyBorder="1" applyAlignment="1" applyProtection="1">
      <alignment horizontal="center" vertical="center"/>
    </xf>
    <xf numFmtId="2" fontId="39" fillId="0" borderId="13" xfId="0" applyNumberFormat="1" applyFont="1" applyBorder="1" applyAlignment="1">
      <alignment horizontal="center" vertical="center"/>
    </xf>
    <xf numFmtId="2" fontId="49" fillId="7" borderId="12" xfId="16" applyNumberFormat="1" applyFont="1" applyFill="1" applyBorder="1" applyAlignment="1" applyProtection="1">
      <alignment horizontal="center" vertical="center"/>
    </xf>
    <xf numFmtId="2" fontId="49" fillId="0" borderId="12" xfId="16" applyNumberFormat="1" applyFont="1" applyBorder="1" applyAlignment="1" applyProtection="1">
      <alignment horizontal="center" vertical="center"/>
    </xf>
    <xf numFmtId="2" fontId="49" fillId="0" borderId="12" xfId="16" applyNumberFormat="1" applyFont="1" applyFill="1" applyBorder="1" applyAlignment="1" applyProtection="1">
      <alignment horizontal="center" vertical="center" wrapText="1"/>
    </xf>
    <xf numFmtId="2" fontId="78" fillId="15" borderId="0" xfId="16" applyNumberFormat="1" applyFont="1" applyFill="1" applyAlignment="1" applyProtection="1">
      <alignment horizontal="center" vertical="center"/>
    </xf>
    <xf numFmtId="2" fontId="4" fillId="0" borderId="0" xfId="16" applyNumberFormat="1"/>
    <xf numFmtId="2" fontId="3" fillId="0" borderId="0" xfId="16" applyNumberFormat="1" applyFont="1"/>
    <xf numFmtId="0" fontId="41" fillId="0" borderId="13" xfId="16" applyFont="1" applyBorder="1" applyAlignment="1" applyProtection="1">
      <alignment horizontal="center" vertical="center"/>
      <protection locked="0"/>
    </xf>
    <xf numFmtId="0" fontId="41" fillId="0" borderId="13" xfId="16" applyFont="1" applyFill="1" applyBorder="1" applyAlignment="1" applyProtection="1">
      <alignment horizontal="center" vertical="center"/>
      <protection locked="0"/>
    </xf>
    <xf numFmtId="9" fontId="41" fillId="7" borderId="13" xfId="16" applyNumberFormat="1" applyFont="1" applyFill="1" applyBorder="1" applyAlignment="1" applyProtection="1">
      <alignment horizontal="center" vertical="center"/>
      <protection locked="0"/>
    </xf>
    <xf numFmtId="2" fontId="41" fillId="0" borderId="13" xfId="16" applyNumberFormat="1" applyFont="1" applyBorder="1" applyAlignment="1" applyProtection="1">
      <alignment horizontal="center" vertical="center"/>
      <protection locked="0"/>
    </xf>
    <xf numFmtId="0" fontId="24" fillId="0" borderId="8" xfId="16" applyNumberFormat="1" applyFont="1" applyBorder="1" applyAlignment="1" applyProtection="1">
      <alignment horizontal="center" vertical="center"/>
      <protection locked="0"/>
    </xf>
    <xf numFmtId="0" fontId="24" fillId="0" borderId="9" xfId="16" applyNumberFormat="1" applyFont="1" applyBorder="1" applyAlignment="1" applyProtection="1">
      <alignment horizontal="center" vertical="center"/>
      <protection locked="0"/>
    </xf>
    <xf numFmtId="0" fontId="24" fillId="0" borderId="5" xfId="16" applyNumberFormat="1" applyFont="1" applyBorder="1" applyAlignment="1" applyProtection="1">
      <alignment horizontal="center" vertical="center"/>
      <protection locked="0"/>
    </xf>
    <xf numFmtId="0" fontId="61" fillId="0" borderId="11" xfId="0" applyFont="1" applyBorder="1" applyAlignment="1">
      <alignment horizontal="center" vertical="center"/>
    </xf>
    <xf numFmtId="0" fontId="61" fillId="0" borderId="11" xfId="16" applyFont="1" applyFill="1" applyBorder="1" applyAlignment="1">
      <alignment horizontal="center" vertical="center" wrapText="1"/>
    </xf>
    <xf numFmtId="0" fontId="58" fillId="0" borderId="13" xfId="16" applyFont="1" applyBorder="1" applyAlignment="1" applyProtection="1">
      <alignment horizontal="center" vertical="center"/>
    </xf>
    <xf numFmtId="2" fontId="41" fillId="7" borderId="13" xfId="16" applyNumberFormat="1" applyFont="1" applyFill="1" applyBorder="1" applyAlignment="1" applyProtection="1">
      <alignment horizontal="center" vertical="center"/>
      <protection locked="0"/>
    </xf>
    <xf numFmtId="2" fontId="41" fillId="0" borderId="13" xfId="0" applyNumberFormat="1" applyFont="1" applyBorder="1" applyAlignment="1" applyProtection="1">
      <alignment horizontal="center" vertical="center"/>
      <protection locked="0"/>
    </xf>
    <xf numFmtId="2" fontId="87" fillId="7" borderId="13" xfId="16" applyNumberFormat="1" applyFont="1" applyFill="1" applyBorder="1" applyAlignment="1" applyProtection="1">
      <alignment horizontal="center" vertical="center"/>
      <protection locked="0"/>
    </xf>
    <xf numFmtId="2" fontId="87" fillId="0" borderId="13" xfId="16" applyNumberFormat="1" applyFont="1" applyBorder="1" applyAlignment="1" applyProtection="1">
      <alignment horizontal="center" vertical="center"/>
      <protection locked="0"/>
    </xf>
    <xf numFmtId="2" fontId="86" fillId="0" borderId="13" xfId="0" applyNumberFormat="1" applyFont="1" applyBorder="1" applyAlignment="1" applyProtection="1">
      <alignment horizontal="center" vertical="center"/>
      <protection locked="0"/>
    </xf>
    <xf numFmtId="2" fontId="29" fillId="0" borderId="13" xfId="0" applyNumberFormat="1" applyFont="1" applyBorder="1" applyAlignment="1" applyProtection="1">
      <alignment horizontal="center" vertical="center"/>
      <protection locked="0"/>
    </xf>
    <xf numFmtId="2" fontId="76" fillId="0" borderId="24" xfId="0" applyNumberFormat="1" applyFont="1" applyBorder="1" applyAlignment="1">
      <alignment horizontal="center" vertical="center" wrapText="1"/>
    </xf>
    <xf numFmtId="2" fontId="19" fillId="0" borderId="13" xfId="16" applyNumberFormat="1" applyFont="1" applyFill="1" applyBorder="1" applyAlignment="1" applyProtection="1">
      <alignment horizontal="center" vertical="center"/>
      <protection locked="0"/>
    </xf>
    <xf numFmtId="2" fontId="19" fillId="7" borderId="13" xfId="16" applyNumberFormat="1" applyFont="1" applyFill="1" applyBorder="1" applyAlignment="1" applyProtection="1">
      <alignment horizontal="center" vertical="center"/>
      <protection locked="0"/>
    </xf>
    <xf numFmtId="2" fontId="19" fillId="0" borderId="13" xfId="16" applyNumberFormat="1" applyFont="1" applyBorder="1" applyAlignment="1" applyProtection="1">
      <alignment horizontal="center" vertical="center"/>
      <protection locked="0"/>
    </xf>
    <xf numFmtId="2" fontId="61" fillId="7" borderId="21" xfId="16" applyNumberFormat="1" applyFont="1" applyFill="1" applyBorder="1" applyAlignment="1" applyProtection="1">
      <alignment horizontal="center" vertical="center"/>
      <protection locked="0"/>
    </xf>
    <xf numFmtId="2" fontId="61" fillId="7" borderId="12" xfId="16" applyNumberFormat="1" applyFont="1" applyFill="1" applyBorder="1" applyAlignment="1" applyProtection="1">
      <alignment horizontal="center" vertical="center"/>
    </xf>
    <xf numFmtId="2" fontId="76" fillId="0" borderId="24" xfId="0" applyNumberFormat="1" applyFont="1" applyBorder="1" applyAlignment="1">
      <alignment horizontal="center" vertical="center"/>
    </xf>
    <xf numFmtId="2" fontId="47" fillId="0" borderId="24" xfId="0" applyNumberFormat="1" applyFont="1" applyBorder="1" applyAlignment="1">
      <alignment horizontal="center" vertical="center"/>
    </xf>
    <xf numFmtId="0" fontId="19" fillId="0" borderId="13" xfId="0" applyFont="1" applyBorder="1" applyAlignment="1">
      <alignment horizontal="center" vertical="center"/>
    </xf>
    <xf numFmtId="1" fontId="33" fillId="0" borderId="8" xfId="0" applyNumberFormat="1" applyFont="1" applyBorder="1" applyAlignment="1">
      <alignment horizontal="center" vertical="center"/>
    </xf>
    <xf numFmtId="0" fontId="33" fillId="0" borderId="5" xfId="0" applyFont="1" applyBorder="1" applyAlignment="1">
      <alignment horizontal="center" vertical="center"/>
    </xf>
    <xf numFmtId="2" fontId="33" fillId="0" borderId="13" xfId="0" applyNumberFormat="1" applyFont="1" applyBorder="1" applyAlignment="1">
      <alignment horizontal="center" vertical="center"/>
    </xf>
    <xf numFmtId="0" fontId="39" fillId="0" borderId="13" xfId="0" applyFont="1" applyBorder="1" applyAlignment="1">
      <alignment horizontal="center" vertical="center"/>
    </xf>
    <xf numFmtId="0" fontId="40" fillId="0" borderId="0" xfId="0" applyFont="1" applyAlignment="1">
      <alignment horizontal="right" vertical="center"/>
    </xf>
    <xf numFmtId="0" fontId="89" fillId="0" borderId="0" xfId="0" applyFont="1" applyBorder="1" applyAlignment="1" applyProtection="1">
      <alignment vertical="center"/>
      <protection locked="0"/>
    </xf>
    <xf numFmtId="0" fontId="24" fillId="0" borderId="0" xfId="0" applyFont="1" applyAlignment="1">
      <alignment vertical="center" wrapText="1"/>
    </xf>
    <xf numFmtId="0" fontId="24" fillId="0" borderId="20" xfId="0" applyFont="1" applyBorder="1" applyAlignment="1">
      <alignment horizontal="center" vertical="center"/>
    </xf>
    <xf numFmtId="0" fontId="39" fillId="0" borderId="20" xfId="0" applyFont="1" applyBorder="1" applyAlignment="1">
      <alignment horizontal="center" vertical="center"/>
    </xf>
    <xf numFmtId="0" fontId="24" fillId="0" borderId="20" xfId="0" applyFont="1" applyBorder="1" applyAlignment="1">
      <alignment horizontal="center" vertical="center" wrapText="1"/>
    </xf>
    <xf numFmtId="9" fontId="41" fillId="7" borderId="20" xfId="16" applyNumberFormat="1" applyFont="1" applyFill="1" applyBorder="1" applyAlignment="1" applyProtection="1">
      <alignment horizontal="center" vertical="center"/>
      <protection locked="0"/>
    </xf>
    <xf numFmtId="0" fontId="41" fillId="0" borderId="20" xfId="16" applyFont="1" applyBorder="1" applyAlignment="1" applyProtection="1">
      <alignment horizontal="center" vertical="center"/>
      <protection locked="0"/>
    </xf>
    <xf numFmtId="9" fontId="41" fillId="7" borderId="32" xfId="16" applyNumberFormat="1" applyFont="1" applyFill="1" applyBorder="1" applyAlignment="1" applyProtection="1">
      <alignment horizontal="center" vertical="center"/>
      <protection locked="0"/>
    </xf>
    <xf numFmtId="0" fontId="41" fillId="0" borderId="32" xfId="16" applyFont="1" applyBorder="1" applyAlignment="1" applyProtection="1">
      <alignment horizontal="center" vertical="center"/>
      <protection locked="0"/>
    </xf>
    <xf numFmtId="0" fontId="2" fillId="0" borderId="0" xfId="16" applyFont="1"/>
    <xf numFmtId="2" fontId="41" fillId="18" borderId="13" xfId="16" applyNumberFormat="1" applyFont="1" applyFill="1" applyBorder="1" applyAlignment="1" applyProtection="1">
      <alignment horizontal="center" vertical="center"/>
      <protection locked="0"/>
    </xf>
    <xf numFmtId="2" fontId="86" fillId="18" borderId="13" xfId="0" applyNumberFormat="1" applyFont="1" applyFill="1" applyBorder="1" applyAlignment="1" applyProtection="1">
      <alignment horizontal="center" vertical="center"/>
      <protection locked="0"/>
    </xf>
    <xf numFmtId="2" fontId="29" fillId="18" borderId="13" xfId="0" applyNumberFormat="1" applyFont="1" applyFill="1" applyBorder="1" applyAlignment="1" applyProtection="1">
      <alignment horizontal="center" vertical="center"/>
      <protection locked="0"/>
    </xf>
    <xf numFmtId="0" fontId="50" fillId="0" borderId="0" xfId="0" applyFont="1" applyAlignment="1">
      <alignment horizontal="center" vertical="center" wrapText="1"/>
    </xf>
    <xf numFmtId="0" fontId="88" fillId="0" borderId="0" xfId="0" applyNumberFormat="1" applyFont="1" applyBorder="1" applyAlignment="1" applyProtection="1">
      <alignment horizontal="center" vertical="center"/>
      <protection locked="0"/>
    </xf>
    <xf numFmtId="0" fontId="45" fillId="2" borderId="0" xfId="0" applyFont="1" applyFill="1" applyAlignment="1">
      <alignment horizontal="center" vertical="center" wrapText="1"/>
    </xf>
    <xf numFmtId="0" fontId="14" fillId="0" borderId="21" xfId="0" applyFont="1" applyBorder="1" applyAlignment="1">
      <alignment horizontal="center"/>
    </xf>
    <xf numFmtId="0" fontId="14" fillId="0" borderId="22" xfId="0" applyFont="1" applyBorder="1" applyAlignment="1">
      <alignment horizontal="center"/>
    </xf>
    <xf numFmtId="0" fontId="14" fillId="0" borderId="28" xfId="0" applyFont="1" applyBorder="1" applyAlignment="1">
      <alignment horizontal="center"/>
    </xf>
    <xf numFmtId="0" fontId="14" fillId="0" borderId="25" xfId="0" applyFont="1" applyBorder="1" applyAlignment="1">
      <alignment horizontal="center"/>
    </xf>
    <xf numFmtId="0" fontId="14" fillId="0" borderId="29" xfId="0" applyFont="1" applyBorder="1" applyAlignment="1">
      <alignment horizontal="center"/>
    </xf>
    <xf numFmtId="0" fontId="14" fillId="0" borderId="30" xfId="0" applyFont="1" applyBorder="1" applyAlignment="1">
      <alignment horizontal="center"/>
    </xf>
    <xf numFmtId="0" fontId="14" fillId="0" borderId="31" xfId="0" applyFont="1" applyBorder="1" applyAlignment="1">
      <alignment horizontal="center" vertical="center"/>
    </xf>
    <xf numFmtId="49" fontId="36" fillId="0" borderId="12" xfId="0" applyNumberFormat="1" applyFont="1" applyBorder="1" applyAlignment="1">
      <alignment horizontal="left" vertical="top" wrapText="1"/>
    </xf>
    <xf numFmtId="49" fontId="36" fillId="0" borderId="11" xfId="0" applyNumberFormat="1" applyFont="1" applyBorder="1" applyAlignment="1">
      <alignment horizontal="left" vertical="top" wrapText="1"/>
    </xf>
    <xf numFmtId="0" fontId="36" fillId="7" borderId="8" xfId="16" applyNumberFormat="1" applyFont="1" applyFill="1" applyBorder="1" applyAlignment="1" applyProtection="1">
      <alignment horizontal="center" vertical="center"/>
      <protection locked="0"/>
    </xf>
    <xf numFmtId="0" fontId="36" fillId="7" borderId="9" xfId="16" applyNumberFormat="1" applyFont="1" applyFill="1" applyBorder="1" applyAlignment="1" applyProtection="1">
      <alignment horizontal="center" vertical="center"/>
      <protection locked="0"/>
    </xf>
    <xf numFmtId="0" fontId="36" fillId="7" borderId="5" xfId="16" applyNumberFormat="1" applyFont="1" applyFill="1" applyBorder="1" applyAlignment="1" applyProtection="1">
      <alignment horizontal="center" vertical="center"/>
      <protection locked="0"/>
    </xf>
    <xf numFmtId="49" fontId="19" fillId="17" borderId="12" xfId="0" applyNumberFormat="1" applyFont="1" applyFill="1" applyBorder="1" applyAlignment="1">
      <alignment horizontal="left" vertical="top" wrapText="1"/>
    </xf>
    <xf numFmtId="49" fontId="19" fillId="17" borderId="24" xfId="0" applyNumberFormat="1" applyFont="1" applyFill="1" applyBorder="1" applyAlignment="1">
      <alignment horizontal="left" vertical="top" wrapText="1"/>
    </xf>
    <xf numFmtId="49" fontId="19" fillId="17" borderId="33" xfId="0" applyNumberFormat="1" applyFont="1" applyFill="1" applyBorder="1" applyAlignment="1">
      <alignment horizontal="left" vertical="top" wrapText="1"/>
    </xf>
    <xf numFmtId="0" fontId="41" fillId="17" borderId="13" xfId="16" applyFont="1" applyFill="1" applyBorder="1" applyAlignment="1">
      <alignment horizontal="left" vertical="center" wrapText="1"/>
    </xf>
    <xf numFmtId="0" fontId="41" fillId="7" borderId="12" xfId="16" applyFont="1" applyFill="1" applyBorder="1" applyAlignment="1">
      <alignment horizontal="left" vertical="center" wrapText="1"/>
    </xf>
    <xf numFmtId="0" fontId="41" fillId="7" borderId="11" xfId="16" applyFont="1" applyFill="1" applyBorder="1" applyAlignment="1">
      <alignment horizontal="left" vertical="center" wrapText="1"/>
    </xf>
    <xf numFmtId="2" fontId="41" fillId="7" borderId="12" xfId="16" applyNumberFormat="1" applyFont="1" applyFill="1" applyBorder="1" applyAlignment="1" applyProtection="1">
      <alignment horizontal="center" vertical="center"/>
      <protection locked="0"/>
    </xf>
    <xf numFmtId="2" fontId="41" fillId="7" borderId="11" xfId="16" applyNumberFormat="1" applyFont="1" applyFill="1" applyBorder="1" applyAlignment="1" applyProtection="1">
      <alignment horizontal="center" vertical="center"/>
      <protection locked="0"/>
    </xf>
    <xf numFmtId="49" fontId="42" fillId="18" borderId="12" xfId="16" applyNumberFormat="1" applyFont="1" applyFill="1" applyBorder="1" applyAlignment="1">
      <alignment horizontal="left" vertical="center" wrapText="1"/>
    </xf>
    <xf numFmtId="0" fontId="0" fillId="18" borderId="11" xfId="0" applyFill="1" applyBorder="1" applyAlignment="1">
      <alignment vertical="center" wrapText="1"/>
    </xf>
    <xf numFmtId="0" fontId="19" fillId="2" borderId="12" xfId="16" applyFont="1" applyFill="1" applyBorder="1" applyAlignment="1">
      <alignment horizontal="center" vertical="center" wrapText="1"/>
    </xf>
    <xf numFmtId="0" fontId="19" fillId="2" borderId="11" xfId="16" applyFont="1" applyFill="1" applyBorder="1" applyAlignment="1">
      <alignment horizontal="center" vertical="center" wrapText="1"/>
    </xf>
    <xf numFmtId="0" fontId="42" fillId="7" borderId="12" xfId="16" applyFont="1" applyFill="1" applyBorder="1" applyAlignment="1">
      <alignment vertical="center" wrapText="1"/>
    </xf>
    <xf numFmtId="0" fontId="0" fillId="0" borderId="11" xfId="0" applyBorder="1" applyAlignment="1">
      <alignment vertical="center" wrapText="1"/>
    </xf>
    <xf numFmtId="49" fontId="42" fillId="7" borderId="12" xfId="16" applyNumberFormat="1" applyFont="1" applyFill="1" applyBorder="1" applyAlignment="1">
      <alignment vertical="center" wrapText="1"/>
    </xf>
    <xf numFmtId="49" fontId="0" fillId="0" borderId="11" xfId="0" applyNumberFormat="1" applyBorder="1" applyAlignment="1">
      <alignment vertical="center" wrapText="1"/>
    </xf>
    <xf numFmtId="0" fontId="19" fillId="0" borderId="24" xfId="0" applyFont="1" applyBorder="1" applyAlignment="1">
      <alignment horizontal="right" vertical="center" wrapText="1"/>
    </xf>
    <xf numFmtId="0" fontId="0" fillId="0" borderId="24" xfId="0" applyBorder="1" applyAlignment="1">
      <alignment horizontal="right" vertical="center"/>
    </xf>
    <xf numFmtId="0" fontId="0" fillId="0" borderId="11" xfId="0" applyBorder="1" applyAlignment="1">
      <alignment horizontal="right" vertical="center"/>
    </xf>
    <xf numFmtId="0" fontId="42" fillId="18" borderId="12" xfId="16" applyFont="1" applyFill="1" applyBorder="1" applyAlignment="1">
      <alignment vertical="center" wrapText="1"/>
    </xf>
    <xf numFmtId="0" fontId="33" fillId="15" borderId="12" xfId="16" applyFont="1" applyFill="1" applyBorder="1" applyAlignment="1">
      <alignment horizontal="center" vertical="center" wrapText="1"/>
    </xf>
    <xf numFmtId="0" fontId="33" fillId="15" borderId="11" xfId="16" applyFont="1" applyFill="1" applyBorder="1" applyAlignment="1">
      <alignment horizontal="center" vertical="center" wrapText="1"/>
    </xf>
    <xf numFmtId="0" fontId="24" fillId="15" borderId="12" xfId="16" applyFont="1" applyFill="1" applyBorder="1" applyAlignment="1" applyProtection="1">
      <alignment horizontal="center" vertical="center" wrapText="1"/>
      <protection locked="0"/>
    </xf>
    <xf numFmtId="0" fontId="24" fillId="15" borderId="24" xfId="16" applyFont="1" applyFill="1" applyBorder="1" applyAlignment="1" applyProtection="1">
      <alignment horizontal="center" vertical="center" wrapText="1"/>
      <protection locked="0"/>
    </xf>
    <xf numFmtId="0" fontId="24" fillId="15" borderId="11" xfId="16" applyFont="1" applyFill="1" applyBorder="1" applyAlignment="1" applyProtection="1">
      <alignment horizontal="center" vertical="center" wrapText="1"/>
      <protection locked="0"/>
    </xf>
    <xf numFmtId="0" fontId="24" fillId="15" borderId="12" xfId="16" applyFont="1" applyFill="1" applyBorder="1" applyAlignment="1">
      <alignment horizontal="center" vertical="center" wrapText="1"/>
    </xf>
    <xf numFmtId="0" fontId="24" fillId="15" borderId="24" xfId="16" applyFont="1" applyFill="1" applyBorder="1" applyAlignment="1">
      <alignment horizontal="center" vertical="center" wrapText="1"/>
    </xf>
    <xf numFmtId="0" fontId="24" fillId="15" borderId="11" xfId="16" applyFont="1" applyFill="1" applyBorder="1" applyAlignment="1">
      <alignment horizontal="center" vertical="center" wrapText="1"/>
    </xf>
    <xf numFmtId="0" fontId="36" fillId="0" borderId="12" xfId="16" applyFont="1" applyFill="1" applyBorder="1" applyAlignment="1">
      <alignment horizontal="left" vertical="top" wrapText="1"/>
    </xf>
    <xf numFmtId="0" fontId="36" fillId="0" borderId="11" xfId="16" applyFont="1" applyFill="1" applyBorder="1" applyAlignment="1">
      <alignment horizontal="left" vertical="top" wrapText="1"/>
    </xf>
    <xf numFmtId="0" fontId="24" fillId="0" borderId="8" xfId="16" applyNumberFormat="1" applyFont="1" applyBorder="1" applyAlignment="1" applyProtection="1">
      <alignment horizontal="center" vertical="center" wrapText="1"/>
      <protection locked="0"/>
    </xf>
    <xf numFmtId="0" fontId="24" fillId="0" borderId="9" xfId="16" applyNumberFormat="1" applyFont="1" applyBorder="1" applyAlignment="1" applyProtection="1">
      <alignment horizontal="center" vertical="center" wrapText="1"/>
      <protection locked="0"/>
    </xf>
    <xf numFmtId="0" fontId="24" fillId="0" borderId="5" xfId="16" applyNumberFormat="1" applyFont="1" applyBorder="1" applyAlignment="1" applyProtection="1">
      <alignment horizontal="center" vertical="center" wrapText="1"/>
      <protection locked="0"/>
    </xf>
    <xf numFmtId="0" fontId="58" fillId="13" borderId="25" xfId="16" applyFont="1" applyFill="1" applyBorder="1" applyAlignment="1">
      <alignment horizontal="center" vertical="center"/>
    </xf>
    <xf numFmtId="0" fontId="58" fillId="13" borderId="29" xfId="16" applyFont="1" applyFill="1" applyBorder="1" applyAlignment="1">
      <alignment horizontal="center" vertical="center"/>
    </xf>
    <xf numFmtId="0" fontId="58" fillId="13" borderId="30" xfId="16" applyFont="1" applyFill="1" applyBorder="1" applyAlignment="1">
      <alignment horizontal="center" vertical="center"/>
    </xf>
    <xf numFmtId="0" fontId="3" fillId="0" borderId="12" xfId="16" applyFont="1" applyBorder="1" applyAlignment="1">
      <alignment horizontal="left" vertical="center" wrapText="1"/>
    </xf>
    <xf numFmtId="0" fontId="4" fillId="0" borderId="24" xfId="16" applyBorder="1" applyAlignment="1">
      <alignment horizontal="left" vertical="center" wrapText="1"/>
    </xf>
    <xf numFmtId="0" fontId="4" fillId="0" borderId="11" xfId="16" applyBorder="1" applyAlignment="1">
      <alignment horizontal="left" vertical="center" wrapText="1"/>
    </xf>
    <xf numFmtId="0" fontId="58" fillId="14" borderId="12" xfId="16" applyFont="1" applyFill="1" applyBorder="1" applyAlignment="1">
      <alignment horizontal="center" vertical="center" wrapText="1"/>
    </xf>
    <xf numFmtId="0" fontId="58" fillId="14" borderId="24" xfId="16" applyFont="1" applyFill="1" applyBorder="1" applyAlignment="1">
      <alignment horizontal="center" vertical="center" wrapText="1"/>
    </xf>
    <xf numFmtId="0" fontId="58" fillId="14" borderId="11" xfId="16" applyFont="1" applyFill="1" applyBorder="1" applyAlignment="1">
      <alignment horizontal="center" vertical="center" wrapText="1"/>
    </xf>
    <xf numFmtId="0" fontId="48" fillId="12" borderId="12" xfId="16" applyFont="1" applyFill="1" applyBorder="1" applyAlignment="1">
      <alignment horizontal="right" vertical="center" wrapText="1"/>
    </xf>
    <xf numFmtId="0" fontId="48" fillId="12" borderId="24" xfId="16" applyFont="1" applyFill="1" applyBorder="1" applyAlignment="1">
      <alignment horizontal="right" vertical="center" wrapText="1"/>
    </xf>
    <xf numFmtId="0" fontId="48" fillId="12" borderId="11" xfId="16" applyFont="1" applyFill="1" applyBorder="1" applyAlignment="1">
      <alignment horizontal="right" vertical="center" wrapText="1"/>
    </xf>
    <xf numFmtId="49" fontId="41" fillId="18" borderId="12" xfId="16" applyNumberFormat="1" applyFont="1" applyFill="1" applyBorder="1" applyAlignment="1">
      <alignment horizontal="left" vertical="top" wrapText="1"/>
    </xf>
    <xf numFmtId="0" fontId="0" fillId="18" borderId="11" xfId="0" applyFill="1" applyBorder="1" applyAlignment="1">
      <alignment horizontal="left" vertical="top" wrapText="1"/>
    </xf>
    <xf numFmtId="49" fontId="42" fillId="7" borderId="12" xfId="16" applyNumberFormat="1" applyFont="1" applyFill="1" applyBorder="1" applyAlignment="1">
      <alignment horizontal="left" vertical="center" wrapText="1"/>
    </xf>
    <xf numFmtId="0" fontId="0" fillId="0" borderId="11" xfId="0" applyFont="1" applyBorder="1" applyAlignment="1">
      <alignment horizontal="left" vertical="center" wrapText="1"/>
    </xf>
    <xf numFmtId="0" fontId="0" fillId="18" borderId="11" xfId="0" applyFont="1" applyFill="1" applyBorder="1" applyAlignment="1">
      <alignment horizontal="left" vertical="center" wrapText="1"/>
    </xf>
    <xf numFmtId="49" fontId="41" fillId="7" borderId="12" xfId="16" applyNumberFormat="1" applyFont="1" applyFill="1" applyBorder="1" applyAlignment="1">
      <alignment horizontal="left" vertical="center" wrapText="1"/>
    </xf>
    <xf numFmtId="0" fontId="0" fillId="0" borderId="11" xfId="0" applyBorder="1" applyAlignment="1">
      <alignment horizontal="left" vertical="center"/>
    </xf>
    <xf numFmtId="0" fontId="48" fillId="9" borderId="12" xfId="16" applyFont="1" applyFill="1" applyBorder="1" applyAlignment="1">
      <alignment horizontal="right" vertical="center" wrapText="1"/>
    </xf>
    <xf numFmtId="0" fontId="48" fillId="9" borderId="24" xfId="16" applyFont="1" applyFill="1" applyBorder="1" applyAlignment="1">
      <alignment horizontal="right" vertical="center" wrapText="1"/>
    </xf>
    <xf numFmtId="0" fontId="48" fillId="9" borderId="11" xfId="16" applyFont="1" applyFill="1" applyBorder="1" applyAlignment="1">
      <alignment horizontal="right" vertical="center" wrapText="1"/>
    </xf>
    <xf numFmtId="0" fontId="0" fillId="0" borderId="11" xfId="0" applyBorder="1" applyAlignment="1">
      <alignment horizontal="left" vertical="center" wrapText="1"/>
    </xf>
    <xf numFmtId="0" fontId="60" fillId="0" borderId="13" xfId="16" applyFont="1" applyBorder="1" applyAlignment="1" applyProtection="1">
      <alignment horizontal="left" vertical="top" wrapText="1"/>
      <protection locked="0"/>
    </xf>
    <xf numFmtId="0" fontId="60" fillId="0" borderId="13" xfId="16" applyFont="1" applyBorder="1" applyAlignment="1" applyProtection="1">
      <alignment horizontal="left" vertical="top"/>
      <protection locked="0"/>
    </xf>
    <xf numFmtId="9" fontId="41" fillId="7" borderId="13" xfId="16" applyNumberFormat="1" applyFont="1" applyFill="1" applyBorder="1" applyAlignment="1" applyProtection="1">
      <alignment horizontal="center" vertical="center"/>
      <protection locked="0"/>
    </xf>
    <xf numFmtId="0" fontId="14" fillId="0" borderId="13" xfId="17" applyFont="1" applyBorder="1" applyAlignment="1" applyProtection="1">
      <alignment horizontal="center" vertical="top" wrapText="1"/>
      <protection locked="0"/>
    </xf>
    <xf numFmtId="0" fontId="78" fillId="15" borderId="24" xfId="16" applyFont="1" applyFill="1" applyBorder="1" applyAlignment="1">
      <alignment horizontal="right" vertical="center" wrapText="1"/>
    </xf>
    <xf numFmtId="0" fontId="80" fillId="15" borderId="12" xfId="16" applyFont="1" applyFill="1" applyBorder="1" applyAlignment="1">
      <alignment horizontal="right" vertical="center" wrapText="1"/>
    </xf>
    <xf numFmtId="0" fontId="81" fillId="15" borderId="24" xfId="0" applyFont="1" applyFill="1" applyBorder="1" applyAlignment="1">
      <alignment horizontal="right" vertical="center"/>
    </xf>
    <xf numFmtId="2" fontId="58" fillId="15" borderId="24" xfId="16" applyNumberFormat="1" applyFont="1" applyFill="1" applyBorder="1" applyAlignment="1" applyProtection="1">
      <alignment horizontal="center" vertical="center"/>
      <protection locked="0"/>
    </xf>
    <xf numFmtId="0" fontId="74" fillId="15" borderId="24" xfId="0" applyFont="1" applyFill="1" applyBorder="1" applyAlignment="1">
      <alignment horizontal="center" vertical="center"/>
    </xf>
    <xf numFmtId="0" fontId="74" fillId="15" borderId="11" xfId="0" applyFont="1" applyFill="1" applyBorder="1" applyAlignment="1">
      <alignment horizontal="center" vertical="center"/>
    </xf>
    <xf numFmtId="49" fontId="19" fillId="0" borderId="12" xfId="0" applyNumberFormat="1" applyFont="1" applyBorder="1" applyAlignment="1">
      <alignment horizontal="right" vertical="center" wrapText="1"/>
    </xf>
    <xf numFmtId="49" fontId="19" fillId="0" borderId="24" xfId="0" applyNumberFormat="1" applyFont="1" applyBorder="1" applyAlignment="1">
      <alignment horizontal="right" vertical="center" wrapText="1"/>
    </xf>
    <xf numFmtId="49" fontId="19" fillId="0" borderId="11" xfId="0" applyNumberFormat="1" applyFont="1" applyBorder="1" applyAlignment="1">
      <alignment horizontal="right" vertical="center" wrapText="1"/>
    </xf>
    <xf numFmtId="0" fontId="49" fillId="0" borderId="24" xfId="0" applyFont="1" applyBorder="1" applyAlignment="1">
      <alignment horizontal="right" vertical="center" wrapText="1"/>
    </xf>
    <xf numFmtId="0" fontId="49" fillId="0" borderId="11" xfId="0" applyFont="1" applyBorder="1" applyAlignment="1">
      <alignment horizontal="right" vertical="center" wrapText="1"/>
    </xf>
    <xf numFmtId="0" fontId="19" fillId="0" borderId="12" xfId="16" applyFont="1" applyFill="1" applyBorder="1" applyAlignment="1">
      <alignment horizontal="right" vertical="center" wrapText="1"/>
    </xf>
    <xf numFmtId="0" fontId="0" fillId="0" borderId="24" xfId="0" applyBorder="1" applyAlignment="1">
      <alignment horizontal="right" vertical="center" wrapText="1"/>
    </xf>
    <xf numFmtId="0" fontId="0" fillId="0" borderId="11" xfId="0" applyBorder="1" applyAlignment="1">
      <alignment horizontal="right" vertical="center" wrapText="1"/>
    </xf>
    <xf numFmtId="0" fontId="73" fillId="0" borderId="24" xfId="0" applyFont="1" applyBorder="1" applyAlignment="1">
      <alignment horizontal="right" vertical="center" wrapText="1"/>
    </xf>
    <xf numFmtId="0" fontId="0" fillId="0" borderId="24" xfId="0" applyBorder="1" applyAlignment="1">
      <alignment vertical="center"/>
    </xf>
    <xf numFmtId="0" fontId="0" fillId="0" borderId="11" xfId="0" applyBorder="1" applyAlignment="1">
      <alignment vertical="center"/>
    </xf>
    <xf numFmtId="0" fontId="49" fillId="0" borderId="12" xfId="16" applyFont="1" applyFill="1" applyBorder="1" applyAlignment="1">
      <alignment horizontal="right" vertical="center" wrapText="1"/>
    </xf>
    <xf numFmtId="49" fontId="49" fillId="7" borderId="12" xfId="16" applyNumberFormat="1" applyFont="1" applyFill="1" applyBorder="1" applyAlignment="1">
      <alignment horizontal="center" vertical="center" wrapText="1"/>
    </xf>
    <xf numFmtId="0" fontId="0" fillId="0" borderId="11" xfId="0" applyBorder="1" applyAlignment="1">
      <alignment horizontal="center" vertical="center"/>
    </xf>
    <xf numFmtId="49" fontId="58" fillId="15" borderId="12" xfId="16" applyNumberFormat="1" applyFont="1" applyFill="1" applyBorder="1" applyAlignment="1">
      <alignment horizontal="center" vertical="center" wrapText="1"/>
    </xf>
    <xf numFmtId="49" fontId="79" fillId="15" borderId="24" xfId="0" applyNumberFormat="1" applyFont="1" applyFill="1" applyBorder="1" applyAlignment="1">
      <alignment horizontal="center" vertical="center" wrapText="1"/>
    </xf>
    <xf numFmtId="49" fontId="79" fillId="15" borderId="22" xfId="0" applyNumberFormat="1" applyFont="1" applyFill="1" applyBorder="1" applyAlignment="1">
      <alignment horizontal="center" vertical="center" wrapText="1"/>
    </xf>
    <xf numFmtId="49" fontId="79" fillId="15" borderId="11" xfId="0" applyNumberFormat="1" applyFont="1" applyFill="1" applyBorder="1" applyAlignment="1">
      <alignment horizontal="center" vertical="center" wrapText="1"/>
    </xf>
    <xf numFmtId="0" fontId="63" fillId="0" borderId="24" xfId="16" applyFont="1" applyBorder="1" applyAlignment="1" applyProtection="1">
      <alignment horizontal="center" vertical="center"/>
      <protection locked="0"/>
    </xf>
    <xf numFmtId="0" fontId="0" fillId="0" borderId="24" xfId="0" applyBorder="1" applyAlignment="1">
      <alignment horizontal="center" vertical="center"/>
    </xf>
    <xf numFmtId="49" fontId="41" fillId="17" borderId="12" xfId="16" applyNumberFormat="1" applyFont="1" applyFill="1" applyBorder="1" applyAlignment="1">
      <alignment horizontal="left" vertical="center" wrapText="1"/>
    </xf>
    <xf numFmtId="49" fontId="41" fillId="17" borderId="24" xfId="16" applyNumberFormat="1" applyFont="1" applyFill="1" applyBorder="1" applyAlignment="1">
      <alignment horizontal="left" vertical="center" wrapText="1"/>
    </xf>
    <xf numFmtId="49" fontId="41" fillId="17" borderId="11" xfId="16" applyNumberFormat="1" applyFont="1" applyFill="1" applyBorder="1" applyAlignment="1">
      <alignment horizontal="left" vertical="center" wrapText="1"/>
    </xf>
    <xf numFmtId="0" fontId="41" fillId="7" borderId="12" xfId="16" applyNumberFormat="1" applyFont="1" applyFill="1" applyBorder="1" applyAlignment="1" applyProtection="1">
      <alignment horizontal="center" vertical="center"/>
      <protection locked="0"/>
    </xf>
    <xf numFmtId="0" fontId="41" fillId="7" borderId="24" xfId="16" applyNumberFormat="1" applyFont="1" applyFill="1" applyBorder="1" applyAlignment="1" applyProtection="1">
      <alignment horizontal="center" vertical="center"/>
      <protection locked="0"/>
    </xf>
    <xf numFmtId="0" fontId="41" fillId="7" borderId="11" xfId="16" applyNumberFormat="1" applyFont="1" applyFill="1" applyBorder="1" applyAlignment="1" applyProtection="1">
      <alignment horizontal="center" vertical="center"/>
      <protection locked="0"/>
    </xf>
    <xf numFmtId="0" fontId="73" fillId="0" borderId="12" xfId="16" applyFont="1" applyFill="1" applyBorder="1" applyAlignment="1">
      <alignment horizontal="right" vertical="center" wrapText="1"/>
    </xf>
    <xf numFmtId="0" fontId="0" fillId="0" borderId="24" xfId="0" applyBorder="1" applyAlignment="1">
      <alignment vertical="center" wrapText="1"/>
    </xf>
    <xf numFmtId="0" fontId="61" fillId="0" borderId="24" xfId="16" applyFont="1" applyBorder="1" applyAlignment="1" applyProtection="1">
      <alignment horizontal="left" vertical="center"/>
    </xf>
    <xf numFmtId="0" fontId="61" fillId="0" borderId="11" xfId="16" applyFont="1" applyBorder="1" applyAlignment="1" applyProtection="1">
      <alignment horizontal="left" vertical="center"/>
    </xf>
    <xf numFmtId="0" fontId="78" fillId="16" borderId="24" xfId="16" applyFont="1" applyFill="1" applyBorder="1" applyAlignment="1" applyProtection="1">
      <alignment horizontal="right" vertical="center" wrapText="1"/>
    </xf>
    <xf numFmtId="0" fontId="80" fillId="16" borderId="12" xfId="16" applyFont="1" applyFill="1" applyBorder="1" applyAlignment="1" applyProtection="1">
      <alignment horizontal="right" vertical="center" wrapText="1"/>
    </xf>
    <xf numFmtId="0" fontId="81" fillId="16" borderId="24" xfId="0" applyFont="1" applyFill="1" applyBorder="1" applyAlignment="1" applyProtection="1">
      <alignment horizontal="right" vertical="center"/>
    </xf>
    <xf numFmtId="2" fontId="58" fillId="16" borderId="24" xfId="16" applyNumberFormat="1" applyFont="1" applyFill="1" applyBorder="1" applyAlignment="1" applyProtection="1">
      <alignment horizontal="center" vertical="center"/>
    </xf>
    <xf numFmtId="0" fontId="74" fillId="16" borderId="24" xfId="0" applyFont="1" applyFill="1" applyBorder="1" applyAlignment="1" applyProtection="1">
      <alignment horizontal="center" vertical="center"/>
    </xf>
    <xf numFmtId="0" fontId="74" fillId="16" borderId="11" xfId="0" applyFont="1" applyFill="1" applyBorder="1" applyAlignment="1" applyProtection="1">
      <alignment horizontal="center" vertical="center"/>
    </xf>
    <xf numFmtId="49" fontId="49" fillId="7" borderId="12" xfId="16" applyNumberFormat="1" applyFont="1" applyFill="1" applyBorder="1" applyAlignment="1" applyProtection="1">
      <alignment horizontal="right" vertical="center" wrapText="1"/>
    </xf>
    <xf numFmtId="0" fontId="0" fillId="0" borderId="24" xfId="0" applyBorder="1" applyAlignment="1" applyProtection="1">
      <alignment horizontal="right" vertical="center"/>
    </xf>
    <xf numFmtId="0" fontId="0" fillId="0" borderId="11" xfId="0" applyBorder="1" applyAlignment="1" applyProtection="1">
      <alignment horizontal="right" vertical="center"/>
    </xf>
    <xf numFmtId="49" fontId="36" fillId="0" borderId="12" xfId="0" applyNumberFormat="1" applyFont="1" applyBorder="1" applyAlignment="1" applyProtection="1">
      <alignment horizontal="left" vertical="top" wrapText="1"/>
    </xf>
    <xf numFmtId="49" fontId="0" fillId="0" borderId="11" xfId="0" applyNumberFormat="1" applyBorder="1" applyAlignment="1" applyProtection="1">
      <alignment horizontal="left" vertical="top" wrapText="1"/>
    </xf>
    <xf numFmtId="0" fontId="0" fillId="0" borderId="24" xfId="0" applyBorder="1" applyAlignment="1" applyProtection="1">
      <alignment horizontal="left" vertical="top" wrapText="1"/>
    </xf>
    <xf numFmtId="0" fontId="0" fillId="0" borderId="24" xfId="0" applyBorder="1" applyAlignment="1" applyProtection="1"/>
    <xf numFmtId="0" fontId="0" fillId="0" borderId="11" xfId="0" applyBorder="1" applyAlignment="1" applyProtection="1"/>
    <xf numFmtId="0" fontId="61" fillId="16" borderId="12" xfId="0" applyFont="1" applyFill="1" applyBorder="1" applyAlignment="1" applyProtection="1">
      <alignment horizontal="center" vertical="center" wrapText="1"/>
    </xf>
    <xf numFmtId="0" fontId="3" fillId="16" borderId="24" xfId="0" applyFont="1" applyFill="1" applyBorder="1" applyAlignment="1" applyProtection="1">
      <alignment horizontal="center" vertical="center" wrapText="1"/>
    </xf>
    <xf numFmtId="0" fontId="3" fillId="16" borderId="11" xfId="0" applyFont="1" applyFill="1" applyBorder="1" applyAlignment="1" applyProtection="1">
      <alignment horizontal="center" vertical="center" wrapText="1"/>
    </xf>
    <xf numFmtId="0" fontId="33" fillId="16" borderId="12" xfId="16" applyFont="1" applyFill="1" applyBorder="1" applyAlignment="1" applyProtection="1">
      <alignment horizontal="center" vertical="center" wrapText="1"/>
    </xf>
    <xf numFmtId="0" fontId="33" fillId="16" borderId="11" xfId="16" applyFont="1" applyFill="1" applyBorder="1" applyAlignment="1" applyProtection="1">
      <alignment horizontal="center" vertical="center" wrapText="1"/>
    </xf>
    <xf numFmtId="0" fontId="24" fillId="16" borderId="12" xfId="16" applyFont="1" applyFill="1" applyBorder="1" applyAlignment="1" applyProtection="1">
      <alignment horizontal="center" vertical="center" wrapText="1"/>
      <protection locked="0"/>
    </xf>
    <xf numFmtId="0" fontId="24" fillId="16" borderId="24" xfId="16" applyFont="1" applyFill="1" applyBorder="1" applyAlignment="1" applyProtection="1">
      <alignment horizontal="center" vertical="center" wrapText="1"/>
      <protection locked="0"/>
    </xf>
    <xf numFmtId="0" fontId="24" fillId="16" borderId="11" xfId="16" applyFont="1" applyFill="1" applyBorder="1" applyAlignment="1" applyProtection="1">
      <alignment horizontal="center" vertical="center" wrapText="1"/>
      <protection locked="0"/>
    </xf>
    <xf numFmtId="0" fontId="36" fillId="0" borderId="12" xfId="16" applyFont="1" applyFill="1" applyBorder="1" applyAlignment="1" applyProtection="1">
      <alignment horizontal="left" vertical="top" wrapText="1"/>
    </xf>
    <xf numFmtId="0" fontId="0" fillId="0" borderId="11" xfId="0" applyFont="1" applyBorder="1" applyAlignment="1" applyProtection="1">
      <alignment horizontal="left" vertical="top"/>
    </xf>
    <xf numFmtId="49" fontId="36" fillId="0" borderId="11" xfId="0" applyNumberFormat="1" applyFont="1" applyBorder="1" applyAlignment="1" applyProtection="1">
      <alignment horizontal="left" vertical="top" wrapText="1"/>
    </xf>
    <xf numFmtId="0" fontId="61" fillId="16" borderId="13" xfId="16" applyFont="1" applyFill="1" applyBorder="1" applyAlignment="1" applyProtection="1">
      <alignment horizontal="center" vertical="center"/>
    </xf>
    <xf numFmtId="0" fontId="83" fillId="16" borderId="13" xfId="16" applyFont="1" applyFill="1" applyBorder="1" applyAlignment="1" applyProtection="1">
      <alignment horizontal="center" vertical="center"/>
    </xf>
    <xf numFmtId="0" fontId="24" fillId="16" borderId="12" xfId="16" applyFont="1" applyFill="1" applyBorder="1" applyAlignment="1" applyProtection="1">
      <alignment horizontal="center" vertical="center" wrapText="1"/>
    </xf>
    <xf numFmtId="0" fontId="24" fillId="16" borderId="24" xfId="16" applyFont="1" applyFill="1" applyBorder="1" applyAlignment="1" applyProtection="1">
      <alignment horizontal="center" vertical="center" wrapText="1"/>
    </xf>
    <xf numFmtId="0" fontId="24" fillId="16" borderId="11" xfId="16" applyFont="1" applyFill="1" applyBorder="1" applyAlignment="1" applyProtection="1">
      <alignment horizontal="center" vertical="center" wrapText="1"/>
    </xf>
    <xf numFmtId="49" fontId="49" fillId="0" borderId="12" xfId="0" applyNumberFormat="1" applyFont="1" applyBorder="1" applyAlignment="1" applyProtection="1">
      <alignment horizontal="right" vertical="center" wrapText="1"/>
    </xf>
    <xf numFmtId="0" fontId="47" fillId="0" borderId="24" xfId="0" applyFont="1" applyBorder="1" applyAlignment="1" applyProtection="1">
      <alignment horizontal="right" vertical="center" wrapText="1"/>
    </xf>
    <xf numFmtId="49" fontId="36" fillId="0" borderId="12" xfId="0" applyNumberFormat="1"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9" fontId="36" fillId="0" borderId="12" xfId="16" applyNumberFormat="1" applyFont="1" applyFill="1" applyBorder="1" applyAlignment="1" applyProtection="1">
      <alignment horizontal="left" vertical="center" wrapText="1"/>
      <protection locked="0"/>
    </xf>
    <xf numFmtId="0" fontId="67" fillId="0" borderId="24" xfId="0" applyFont="1" applyBorder="1" applyAlignment="1" applyProtection="1">
      <alignment horizontal="left" vertical="center"/>
      <protection locked="0"/>
    </xf>
    <xf numFmtId="0" fontId="67" fillId="0" borderId="11" xfId="0" applyFont="1" applyBorder="1" applyAlignment="1" applyProtection="1">
      <alignment horizontal="left" vertical="center"/>
      <protection locked="0"/>
    </xf>
    <xf numFmtId="0" fontId="19" fillId="2" borderId="12" xfId="16" applyFont="1" applyFill="1" applyBorder="1" applyAlignment="1" applyProtection="1">
      <alignment horizontal="center" vertical="center" wrapText="1"/>
    </xf>
    <xf numFmtId="0" fontId="19" fillId="2" borderId="11" xfId="16" applyFont="1" applyFill="1" applyBorder="1" applyAlignment="1" applyProtection="1">
      <alignment horizontal="center" vertical="center" wrapText="1"/>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5" xfId="0" applyFont="1" applyBorder="1" applyAlignment="1">
      <alignment horizontal="center" vertical="center"/>
    </xf>
    <xf numFmtId="0" fontId="77" fillId="9" borderId="23" xfId="0" applyFont="1" applyFill="1" applyBorder="1" applyAlignment="1">
      <alignment horizontal="left" vertical="top" wrapText="1"/>
    </xf>
    <xf numFmtId="0" fontId="77" fillId="9" borderId="0" xfId="0" applyFont="1" applyFill="1" applyAlignment="1">
      <alignment horizontal="left" vertical="top"/>
    </xf>
    <xf numFmtId="0" fontId="33" fillId="0" borderId="19" xfId="0" applyFont="1" applyBorder="1" applyAlignment="1">
      <alignment horizontal="center" vertical="center" wrapText="1"/>
    </xf>
    <xf numFmtId="0" fontId="33" fillId="0" borderId="17" xfId="0" applyFont="1" applyBorder="1" applyAlignment="1">
      <alignment horizontal="center" vertical="center" wrapText="1"/>
    </xf>
    <xf numFmtId="0" fontId="47" fillId="7" borderId="15" xfId="0" applyFont="1" applyFill="1" applyBorder="1" applyAlignment="1">
      <alignment horizontal="left" vertical="top" wrapText="1"/>
    </xf>
    <xf numFmtId="0" fontId="47" fillId="7" borderId="23" xfId="0" applyFont="1" applyFill="1" applyBorder="1" applyAlignment="1">
      <alignment horizontal="left" vertical="top" wrapText="1"/>
    </xf>
    <xf numFmtId="0" fontId="58" fillId="0" borderId="0" xfId="0" applyFont="1" applyAlignment="1">
      <alignment horizontal="center" vertical="center"/>
    </xf>
    <xf numFmtId="49" fontId="33" fillId="15" borderId="8" xfId="0" applyNumberFormat="1" applyFont="1" applyFill="1" applyBorder="1" applyAlignment="1">
      <alignment horizontal="center" vertical="center" wrapText="1"/>
    </xf>
    <xf numFmtId="49" fontId="33" fillId="15" borderId="9" xfId="0" applyNumberFormat="1" applyFont="1" applyFill="1" applyBorder="1" applyAlignment="1">
      <alignment horizontal="center" vertical="center" wrapText="1"/>
    </xf>
    <xf numFmtId="49" fontId="33" fillId="15" borderId="5" xfId="0" applyNumberFormat="1" applyFont="1" applyFill="1" applyBorder="1" applyAlignment="1">
      <alignment horizontal="center" vertical="center" wrapText="1"/>
    </xf>
    <xf numFmtId="0" fontId="33" fillId="0" borderId="7" xfId="0" applyFont="1" applyBorder="1" applyAlignment="1">
      <alignment horizontal="center" vertical="center" wrapText="1"/>
    </xf>
    <xf numFmtId="49" fontId="36" fillId="0" borderId="7" xfId="0" applyNumberFormat="1" applyFont="1" applyBorder="1" applyAlignment="1">
      <alignment vertical="center" wrapText="1"/>
    </xf>
    <xf numFmtId="0" fontId="24" fillId="2" borderId="7" xfId="0" applyFont="1" applyFill="1" applyBorder="1" applyAlignment="1">
      <alignment horizontal="center" vertical="center" wrapText="1"/>
    </xf>
    <xf numFmtId="49" fontId="36" fillId="0" borderId="7" xfId="0" applyNumberFormat="1" applyFont="1" applyBorder="1" applyAlignment="1">
      <alignment horizontal="left" vertical="center" wrapText="1"/>
    </xf>
    <xf numFmtId="0" fontId="36" fillId="0" borderId="7" xfId="0" applyFont="1" applyBorder="1" applyAlignment="1">
      <alignment horizontal="center" vertical="center" wrapText="1"/>
    </xf>
    <xf numFmtId="0" fontId="36" fillId="2" borderId="7" xfId="0" applyFont="1" applyFill="1" applyBorder="1" applyAlignment="1">
      <alignment horizontal="center" vertical="center" wrapText="1"/>
    </xf>
    <xf numFmtId="0" fontId="49" fillId="0" borderId="17" xfId="0" applyFont="1" applyFill="1" applyBorder="1" applyAlignment="1">
      <alignment horizontal="left" vertical="center" wrapText="1"/>
    </xf>
    <xf numFmtId="0" fontId="49" fillId="0" borderId="14" xfId="0" applyFont="1" applyFill="1" applyBorder="1" applyAlignment="1">
      <alignment horizontal="left" vertical="center" wrapText="1"/>
    </xf>
    <xf numFmtId="0" fontId="49" fillId="0" borderId="18" xfId="0" applyFont="1" applyFill="1" applyBorder="1" applyAlignment="1">
      <alignment horizontal="left" vertical="center" wrapText="1"/>
    </xf>
    <xf numFmtId="0" fontId="49" fillId="0" borderId="10" xfId="0" applyFont="1" applyFill="1" applyBorder="1" applyAlignment="1">
      <alignment horizontal="left" vertical="center" wrapText="1"/>
    </xf>
    <xf numFmtId="49" fontId="36" fillId="0" borderId="8" xfId="0" applyNumberFormat="1" applyFont="1" applyBorder="1" applyAlignment="1">
      <alignment horizontal="left" vertical="center" wrapText="1"/>
    </xf>
    <xf numFmtId="0" fontId="0" fillId="0" borderId="5" xfId="0" applyBorder="1" applyAlignment="1">
      <alignment horizontal="left" vertical="center" wrapText="1"/>
    </xf>
    <xf numFmtId="49" fontId="36" fillId="0" borderId="17" xfId="0" applyNumberFormat="1" applyFont="1" applyBorder="1" applyAlignment="1">
      <alignment horizontal="left" vertical="center" wrapText="1"/>
    </xf>
    <xf numFmtId="0" fontId="33" fillId="0" borderId="18" xfId="0" applyFont="1" applyBorder="1" applyAlignment="1">
      <alignment horizontal="center" vertical="center" wrapText="1"/>
    </xf>
    <xf numFmtId="0" fontId="33" fillId="0" borderId="27" xfId="0" applyFont="1" applyBorder="1" applyAlignment="1">
      <alignment horizontal="center" vertical="center" wrapText="1"/>
    </xf>
    <xf numFmtId="0" fontId="0" fillId="0" borderId="17" xfId="0" applyBorder="1" applyAlignment="1">
      <alignment horizontal="center" vertical="center" wrapText="1"/>
    </xf>
    <xf numFmtId="0" fontId="33" fillId="16" borderId="8" xfId="0" applyFont="1" applyFill="1" applyBorder="1" applyAlignment="1">
      <alignment horizontal="center" vertical="center" wrapText="1"/>
    </xf>
    <xf numFmtId="0" fontId="33" fillId="16" borderId="9"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36" fillId="0" borderId="18" xfId="0" applyFont="1" applyBorder="1" applyAlignment="1">
      <alignment vertical="center" wrapText="1"/>
    </xf>
  </cellXfs>
  <cellStyles count="18">
    <cellStyle name="Attendance Totals" xfId="7" xr:uid="{00000000-0005-0000-0000-000000000000}"/>
    <cellStyle name="Birthdate" xfId="4" xr:uid="{00000000-0005-0000-0000-000001000000}"/>
    <cellStyle name="Month" xfId="6" xr:uid="{00000000-0005-0000-0000-000002000000}"/>
    <cellStyle name="Normal" xfId="0" builtinId="0" customBuiltin="1"/>
    <cellStyle name="Normal 2" xfId="12" xr:uid="{00000000-0005-0000-0000-000004000000}"/>
    <cellStyle name="Normal 2 2" xfId="13" xr:uid="{00000000-0005-0000-0000-000005000000}"/>
    <cellStyle name="Normal 2 2 2" xfId="15" xr:uid="{00000000-0005-0000-0000-000006000000}"/>
    <cellStyle name="Normal 2 2 2 2" xfId="17" xr:uid="{00000000-0005-0000-0000-000007000000}"/>
    <cellStyle name="Normal 2 3" xfId="14" xr:uid="{00000000-0005-0000-0000-000008000000}"/>
    <cellStyle name="Normal 2 3 2" xfId="16" xr:uid="{00000000-0005-0000-0000-000009000000}"/>
    <cellStyle name="Phone Number" xfId="5" xr:uid="{00000000-0005-0000-0000-00000A000000}"/>
    <cellStyle name="Student Information" xfId="2" xr:uid="{00000000-0005-0000-0000-00000B000000}"/>
    <cellStyle name="Student Information - user entered" xfId="3" xr:uid="{00000000-0005-0000-0000-00000C000000}"/>
    <cellStyle name="Titre" xfId="1" builtinId="15" customBuiltin="1"/>
    <cellStyle name="Titre 1" xfId="10" builtinId="16" customBuiltin="1"/>
    <cellStyle name="Titre 2" xfId="11" builtinId="17" customBuiltin="1"/>
    <cellStyle name="Weekday" xfId="8" xr:uid="{00000000-0005-0000-0000-000010000000}"/>
    <cellStyle name="Weekend" xfId="9" xr:uid="{00000000-0005-0000-0000-000011000000}"/>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xr9:uid="{00000000-0011-0000-FFFF-FFFF00000000}">
      <tableStyleElement type="wholeTable" dxfId="9"/>
      <tableStyleElement type="headerRow" dxfId="8"/>
      <tableStyleElement type="totalRow" dxfId="7"/>
      <tableStyleElement type="firstRowStripe" dxfId="6"/>
      <tableStyleElement type="secondRowStripe" dxfId="5"/>
    </tableStyle>
    <tableStyle name="Student List" pivot="0" count="5" xr9:uid="{00000000-0011-0000-FFFF-FFFF01000000}">
      <tableStyleElement type="wholeTable" dxfId="4"/>
      <tableStyleElement type="headerRow" dxfId="3"/>
      <tableStyleElement type="totalRow" dxfId="2"/>
      <tableStyleElement type="firstRowStripe" dxfId="1"/>
      <tableStyleElement type="secondRowStripe" dxfId="0"/>
    </tableStyle>
  </tableStyles>
  <colors>
    <mruColors>
      <color rgb="FFEBF4CC"/>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20"/>
  <sheetViews>
    <sheetView topLeftCell="A31" zoomScaleNormal="100" workbookViewId="0">
      <selection activeCell="I4" sqref="I4"/>
    </sheetView>
  </sheetViews>
  <sheetFormatPr baseColWidth="10" defaultRowHeight="13.5" x14ac:dyDescent="0.25"/>
  <cols>
    <col min="1" max="1" width="19.5703125" customWidth="1"/>
    <col min="2" max="2" width="50.85546875" customWidth="1"/>
    <col min="3" max="3" width="3.85546875" customWidth="1"/>
    <col min="5" max="5" width="4.7109375" customWidth="1"/>
    <col min="6" max="6" width="12.7109375" customWidth="1"/>
    <col min="7" max="7" width="10.85546875" customWidth="1"/>
    <col min="8" max="8" width="7.7109375" customWidth="1"/>
  </cols>
  <sheetData>
    <row r="1" spans="1:7" ht="24" customHeight="1" x14ac:dyDescent="0.25">
      <c r="A1" s="196" t="s">
        <v>500</v>
      </c>
      <c r="B1" s="196"/>
      <c r="F1" s="182" t="s">
        <v>461</v>
      </c>
      <c r="G1" s="183" t="s">
        <v>468</v>
      </c>
    </row>
    <row r="3" spans="1:7" x14ac:dyDescent="0.25">
      <c r="A3" s="205" t="s">
        <v>331</v>
      </c>
      <c r="B3" s="199"/>
      <c r="C3" s="200"/>
      <c r="D3" s="200"/>
      <c r="E3" s="200"/>
      <c r="F3" s="200"/>
      <c r="G3" s="201"/>
    </row>
    <row r="4" spans="1:7" ht="33.75" customHeight="1" x14ac:dyDescent="0.25">
      <c r="A4" s="205"/>
      <c r="B4" s="202"/>
      <c r="C4" s="203"/>
      <c r="D4" s="203"/>
      <c r="E4" s="203"/>
      <c r="F4" s="203"/>
      <c r="G4" s="204"/>
    </row>
    <row r="6" spans="1:7" ht="73.5" customHeight="1" x14ac:dyDescent="0.25">
      <c r="A6" s="198" t="s">
        <v>479</v>
      </c>
      <c r="B6" s="198"/>
      <c r="C6" s="198"/>
      <c r="D6" s="198"/>
      <c r="E6" s="198"/>
      <c r="F6" s="198"/>
      <c r="G6" s="198"/>
    </row>
    <row r="7" spans="1:7" ht="15.6" customHeight="1" x14ac:dyDescent="0.25">
      <c r="A7" s="29"/>
      <c r="D7" s="32"/>
    </row>
    <row r="8" spans="1:7" ht="18" x14ac:dyDescent="0.25">
      <c r="B8" s="38"/>
      <c r="D8" s="31"/>
    </row>
    <row r="9" spans="1:7" ht="15" x14ac:dyDescent="0.25">
      <c r="A9" s="33"/>
    </row>
    <row r="10" spans="1:7" ht="33.6" customHeight="1" x14ac:dyDescent="0.25">
      <c r="A10" s="184" t="s">
        <v>332</v>
      </c>
      <c r="B10" s="197" t="s">
        <v>483</v>
      </c>
      <c r="C10" s="197"/>
      <c r="D10" s="197"/>
      <c r="E10" s="197"/>
      <c r="F10" s="197"/>
      <c r="G10" s="197"/>
    </row>
    <row r="11" spans="1:7" ht="15.75" x14ac:dyDescent="0.25">
      <c r="A11" s="29"/>
    </row>
    <row r="12" spans="1:7" ht="27" customHeight="1" x14ac:dyDescent="0.25">
      <c r="A12" s="34"/>
      <c r="D12" s="185" t="s">
        <v>334</v>
      </c>
      <c r="E12" s="186" t="s">
        <v>335</v>
      </c>
      <c r="F12" s="187" t="s">
        <v>482</v>
      </c>
      <c r="G12" s="51"/>
    </row>
    <row r="13" spans="1:7" ht="48.6" customHeight="1" x14ac:dyDescent="0.25">
      <c r="A13" s="35" t="s">
        <v>360</v>
      </c>
      <c r="B13" s="36" t="s">
        <v>480</v>
      </c>
      <c r="D13" s="146">
        <f>'EP1'!G50</f>
        <v>0</v>
      </c>
      <c r="E13" s="177">
        <v>13</v>
      </c>
      <c r="F13" s="180">
        <f xml:space="preserve"> CEILING(D13*13,0.5)</f>
        <v>0</v>
      </c>
      <c r="G13" s="181" t="s">
        <v>361</v>
      </c>
    </row>
    <row r="14" spans="1:7" ht="71.25" customHeight="1" x14ac:dyDescent="0.25">
      <c r="A14" s="37" t="s">
        <v>333</v>
      </c>
      <c r="B14" s="36" t="s">
        <v>481</v>
      </c>
      <c r="D14" s="146">
        <f>'EP2 Grille'!G22</f>
        <v>0</v>
      </c>
      <c r="E14" s="177">
        <v>3</v>
      </c>
      <c r="F14" s="180">
        <f>CEILING(D14*3,0.5)</f>
        <v>0</v>
      </c>
      <c r="G14" s="181" t="s">
        <v>420</v>
      </c>
    </row>
    <row r="15" spans="1:7" ht="21" thickBot="1" x14ac:dyDescent="0.3">
      <c r="A15" s="34"/>
      <c r="D15" s="51"/>
      <c r="E15" s="51"/>
      <c r="F15" s="51"/>
      <c r="G15" s="51"/>
    </row>
    <row r="16" spans="1:7" ht="21" thickBot="1" x14ac:dyDescent="0.3">
      <c r="A16" s="34"/>
      <c r="B16" s="39" t="s">
        <v>337</v>
      </c>
      <c r="D16" s="51"/>
      <c r="E16" s="51"/>
      <c r="F16" s="178">
        <f>SUM(F13:F14)</f>
        <v>0</v>
      </c>
      <c r="G16" s="179" t="s">
        <v>460</v>
      </c>
    </row>
    <row r="17" spans="1:1" ht="20.25" x14ac:dyDescent="0.25">
      <c r="A17" s="34"/>
    </row>
    <row r="18" spans="1:1" x14ac:dyDescent="0.25">
      <c r="A18" s="28" t="s">
        <v>478</v>
      </c>
    </row>
    <row r="19" spans="1:1" ht="15" x14ac:dyDescent="0.25">
      <c r="A19" s="33"/>
    </row>
    <row r="20" spans="1:1" x14ac:dyDescent="0.25">
      <c r="A20" s="28"/>
    </row>
  </sheetData>
  <sheetProtection selectLockedCells="1"/>
  <mergeCells count="5">
    <mergeCell ref="A1:B1"/>
    <mergeCell ref="B10:G10"/>
    <mergeCell ref="A6:G6"/>
    <mergeCell ref="B3:G4"/>
    <mergeCell ref="A3:A4"/>
  </mergeCells>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Q55"/>
  <sheetViews>
    <sheetView tabSelected="1" topLeftCell="A25" zoomScale="70" zoomScaleNormal="70" workbookViewId="0">
      <selection activeCell="R35" sqref="R35"/>
    </sheetView>
  </sheetViews>
  <sheetFormatPr baseColWidth="10" defaultColWidth="11.140625" defaultRowHeight="16.5" x14ac:dyDescent="0.3"/>
  <cols>
    <col min="1" max="1" width="38.7109375" style="60" customWidth="1"/>
    <col min="2" max="2" width="52" style="60" customWidth="1"/>
    <col min="3" max="3" width="9" style="71" customWidth="1"/>
    <col min="4" max="4" width="7" style="71" customWidth="1"/>
    <col min="5" max="7" width="7" style="72" customWidth="1"/>
    <col min="8" max="8" width="16" style="72" customWidth="1"/>
    <col min="9" max="9" width="8.7109375" style="151" customWidth="1"/>
    <col min="10" max="10" width="0.140625" style="151" hidden="1" customWidth="1"/>
    <col min="11" max="11" width="6.28515625" style="60" hidden="1" customWidth="1"/>
    <col min="12" max="12" width="5.42578125" style="60" hidden="1" customWidth="1"/>
    <col min="13" max="13" width="9.85546875" style="60" hidden="1" customWidth="1"/>
    <col min="14" max="14" width="9.140625" style="60" hidden="1" customWidth="1"/>
    <col min="15" max="15" width="10" style="60" hidden="1" customWidth="1"/>
    <col min="16" max="16" width="8" style="60" hidden="1" customWidth="1"/>
    <col min="17" max="17" width="10.5703125" style="60" hidden="1" customWidth="1"/>
    <col min="18" max="16384" width="11.140625" style="60"/>
  </cols>
  <sheetData>
    <row r="1" spans="1:14" ht="21" customHeight="1" x14ac:dyDescent="0.3">
      <c r="A1" s="231" t="s">
        <v>443</v>
      </c>
      <c r="B1" s="232"/>
      <c r="C1" s="233" t="str">
        <f>'Dossier élève, apprenti'!G1</f>
        <v>à préciser</v>
      </c>
      <c r="D1" s="234"/>
      <c r="E1" s="234"/>
      <c r="F1" s="234"/>
      <c r="G1" s="234"/>
      <c r="H1" s="235"/>
    </row>
    <row r="2" spans="1:14" ht="30" customHeight="1" x14ac:dyDescent="0.3">
      <c r="A2" s="231" t="s">
        <v>485</v>
      </c>
      <c r="B2" s="232"/>
      <c r="C2" s="236" t="s">
        <v>362</v>
      </c>
      <c r="D2" s="237"/>
      <c r="E2" s="238"/>
      <c r="F2" s="104" t="s">
        <v>422</v>
      </c>
      <c r="G2" s="105"/>
      <c r="H2" s="105"/>
    </row>
    <row r="3" spans="1:14" ht="17.25" thickBot="1" x14ac:dyDescent="0.35">
      <c r="A3" s="61"/>
      <c r="B3" s="61"/>
      <c r="C3" s="62"/>
      <c r="D3" s="62"/>
      <c r="E3" s="63"/>
      <c r="F3" s="64"/>
      <c r="G3" s="64"/>
      <c r="H3" s="64"/>
    </row>
    <row r="4" spans="1:14" ht="29.25" customHeight="1" thickBot="1" x14ac:dyDescent="0.35">
      <c r="A4" s="65" t="s">
        <v>363</v>
      </c>
      <c r="B4" s="241" t="str">
        <f>'Dossier élève, apprenti'!B10</f>
        <v>Nom et prénom à préciser dans l'onglet dossier</v>
      </c>
      <c r="C4" s="242"/>
      <c r="D4" s="242"/>
      <c r="E4" s="242"/>
      <c r="F4" s="242"/>
      <c r="G4" s="242"/>
      <c r="H4" s="243"/>
    </row>
    <row r="5" spans="1:14" ht="21" customHeight="1" x14ac:dyDescent="0.3">
      <c r="A5" s="244" t="s">
        <v>423</v>
      </c>
      <c r="B5" s="245"/>
      <c r="C5" s="245"/>
      <c r="D5" s="245"/>
      <c r="E5" s="245"/>
      <c r="F5" s="245"/>
      <c r="G5" s="245"/>
      <c r="H5" s="246"/>
    </row>
    <row r="6" spans="1:14" ht="18" customHeight="1" x14ac:dyDescent="0.3">
      <c r="A6" s="221" t="s">
        <v>486</v>
      </c>
      <c r="B6" s="222"/>
      <c r="C6" s="67" t="s">
        <v>364</v>
      </c>
      <c r="D6" s="68" t="s">
        <v>365</v>
      </c>
      <c r="E6" s="66" t="s">
        <v>366</v>
      </c>
      <c r="F6" s="66" t="s">
        <v>367</v>
      </c>
      <c r="G6" s="66" t="s">
        <v>368</v>
      </c>
      <c r="H6" s="66" t="s">
        <v>369</v>
      </c>
    </row>
    <row r="7" spans="1:14" ht="105.75" customHeight="1" x14ac:dyDescent="0.3">
      <c r="A7" s="239" t="s">
        <v>384</v>
      </c>
      <c r="B7" s="240"/>
      <c r="C7" s="69">
        <v>0.4</v>
      </c>
      <c r="D7" s="154"/>
      <c r="E7" s="154"/>
      <c r="F7" s="154"/>
      <c r="G7" s="154"/>
      <c r="H7" s="154"/>
      <c r="I7" s="151">
        <f>IF(H7&lt;&gt;"",20/20,IF(G7&lt;&gt;"",15/20,IF(F7&lt;&gt;"",8/20,IF(E7&lt;&gt;"",2/20,0))))*$C$7*20</f>
        <v>0</v>
      </c>
      <c r="J7" s="151">
        <f>I7</f>
        <v>0</v>
      </c>
      <c r="K7" s="73" t="str">
        <f>IF(COUNTIF(E7:H7,"")=4,"NON SAISI",IF(COUNTIF(E7:H7,"")=3,"","ERREUR"))</f>
        <v>NON SAISI</v>
      </c>
    </row>
    <row r="8" spans="1:14" ht="56.25" customHeight="1" thickBot="1" x14ac:dyDescent="0.35">
      <c r="A8" s="206" t="s">
        <v>469</v>
      </c>
      <c r="B8" s="207"/>
      <c r="C8" s="69">
        <v>0.3</v>
      </c>
      <c r="D8" s="188"/>
      <c r="E8" s="189"/>
      <c r="F8" s="189"/>
      <c r="G8" s="189"/>
      <c r="H8" s="189"/>
      <c r="I8" s="151">
        <f>IF(H8&lt;&gt;"",20/20,IF(G8&lt;&gt;"",15/20,IF(F8&lt;&gt;"",8/20,IF(E8&lt;&gt;"",2/20,0))))*$C$8*20</f>
        <v>0</v>
      </c>
      <c r="J8" s="152">
        <f>IF(D9="",I8,I8/2)</f>
        <v>0</v>
      </c>
      <c r="K8" s="73" t="str">
        <f>IF(COUNTIF(E8:H8,"")=4,"NON SAISI",IF(COUNTIF(E8:H8,"")=3,"","ERREUR"))</f>
        <v>NON SAISI</v>
      </c>
      <c r="M8" s="151"/>
    </row>
    <row r="9" spans="1:14" ht="32.25" customHeight="1" thickBot="1" x14ac:dyDescent="0.35">
      <c r="A9" s="211" t="s">
        <v>496</v>
      </c>
      <c r="B9" s="212"/>
      <c r="C9" s="213"/>
      <c r="D9" s="208"/>
      <c r="E9" s="209"/>
      <c r="F9" s="209"/>
      <c r="G9" s="209"/>
      <c r="H9" s="210"/>
      <c r="K9" s="73"/>
    </row>
    <row r="10" spans="1:14" ht="66.75" customHeight="1" x14ac:dyDescent="0.3">
      <c r="A10" s="206" t="s">
        <v>381</v>
      </c>
      <c r="B10" s="207"/>
      <c r="C10" s="95">
        <v>0.125</v>
      </c>
      <c r="D10" s="190"/>
      <c r="E10" s="191"/>
      <c r="F10" s="191"/>
      <c r="G10" s="191"/>
      <c r="H10" s="191"/>
      <c r="I10" s="151">
        <f>IF(H10&lt;&gt;"",20/20,IF(G10&lt;&gt;"",15/20,IF(F10&lt;&gt;"",8/20,IF(E10&lt;&gt;"",2/20,0))))*$C$10*20</f>
        <v>0</v>
      </c>
      <c r="J10" s="151">
        <f>I10</f>
        <v>0</v>
      </c>
      <c r="K10" s="73" t="str">
        <f>IF(COUNTIF(E10:H10,"")=4,"NON SAISI",IF(COUNTIF(E10:H10,"")=3,"","ERREUR"))</f>
        <v>NON SAISI</v>
      </c>
    </row>
    <row r="11" spans="1:14" ht="16.5" customHeight="1" x14ac:dyDescent="0.3">
      <c r="A11" s="215" t="s">
        <v>498</v>
      </c>
      <c r="B11" s="216"/>
      <c r="C11" s="96">
        <v>2.5000000000000001E-2</v>
      </c>
      <c r="D11" s="217" t="s">
        <v>488</v>
      </c>
      <c r="E11" s="218"/>
      <c r="F11" s="168"/>
      <c r="G11" s="156" t="s">
        <v>489</v>
      </c>
      <c r="H11" s="156"/>
      <c r="I11" s="151" t="b">
        <f>IF(F11&lt;&gt;"",0,IF(H11&lt;&gt;"",0.5))</f>
        <v>0</v>
      </c>
      <c r="J11" s="151" t="b">
        <f>I11</f>
        <v>0</v>
      </c>
      <c r="K11" s="73"/>
    </row>
    <row r="12" spans="1:14" ht="57" customHeight="1" x14ac:dyDescent="0.3">
      <c r="A12" s="206" t="s">
        <v>382</v>
      </c>
      <c r="B12" s="207"/>
      <c r="C12" s="69">
        <v>0.1</v>
      </c>
      <c r="D12" s="155"/>
      <c r="E12" s="153"/>
      <c r="F12" s="153"/>
      <c r="G12" s="153"/>
      <c r="H12" s="153"/>
      <c r="I12" s="151">
        <f>IF(H12&lt;&gt;"",20/20,IF(G12&lt;&gt;"",15/20,IF(F12&lt;&gt;"",8/20,IF(E12&lt;&gt;"",2/20,0))))*$C$12*20</f>
        <v>0</v>
      </c>
      <c r="J12" s="151">
        <f>I12</f>
        <v>0</v>
      </c>
      <c r="K12" s="73" t="str">
        <f>IF(COUNTIF(E12:H12,"")=4,"NON SAISI",IF(COUNTIF(E12:H12,"")=3,"","ERREUR"))</f>
        <v>NON SAISI</v>
      </c>
    </row>
    <row r="13" spans="1:14" ht="30.75" customHeight="1" x14ac:dyDescent="0.3">
      <c r="A13" s="206" t="s">
        <v>383</v>
      </c>
      <c r="B13" s="207"/>
      <c r="C13" s="69">
        <v>0.05</v>
      </c>
      <c r="D13" s="155"/>
      <c r="E13" s="153"/>
      <c r="F13" s="153"/>
      <c r="G13" s="153"/>
      <c r="H13" s="153"/>
      <c r="I13" s="151">
        <f>IF(H13&lt;&gt;"",20/20,IF(G13&lt;&gt;"",15/20,IF(F13&lt;&gt;"",8/20,IF(E13&lt;&gt;"",2/20,0))))*$C$13*20</f>
        <v>0</v>
      </c>
      <c r="J13" s="151">
        <f>I13</f>
        <v>0</v>
      </c>
      <c r="K13" s="73" t="str">
        <f>IF(COUNTIF(E13:H13,"")=4,"NON SAISI",IF(COUNTIF(E13:H13,"")=3,"","ERREUR"))</f>
        <v>NON SAISI</v>
      </c>
    </row>
    <row r="14" spans="1:14" ht="30.75" customHeight="1" x14ac:dyDescent="0.3">
      <c r="A14" s="277" t="s">
        <v>385</v>
      </c>
      <c r="B14" s="278"/>
      <c r="C14" s="278"/>
      <c r="D14" s="278"/>
      <c r="E14" s="279"/>
      <c r="F14" s="84"/>
      <c r="G14" s="176">
        <f>SUM(J7:J13)</f>
        <v>0</v>
      </c>
      <c r="H14" s="125" t="s">
        <v>386</v>
      </c>
      <c r="K14" s="73"/>
    </row>
    <row r="15" spans="1:14" ht="30.75" customHeight="1" x14ac:dyDescent="0.3">
      <c r="A15" s="83"/>
      <c r="B15" s="280" t="s">
        <v>416</v>
      </c>
      <c r="C15" s="281"/>
      <c r="D15" s="147">
        <f>G14*2.5</f>
        <v>0</v>
      </c>
      <c r="E15" s="118" t="s">
        <v>387</v>
      </c>
      <c r="F15" s="84"/>
      <c r="G15" s="86"/>
      <c r="H15" s="85"/>
      <c r="K15" s="73"/>
    </row>
    <row r="16" spans="1:14" ht="24" customHeight="1" x14ac:dyDescent="0.3">
      <c r="A16" s="250" t="s">
        <v>388</v>
      </c>
      <c r="B16" s="251"/>
      <c r="C16" s="251"/>
      <c r="D16" s="251"/>
      <c r="E16" s="251"/>
      <c r="F16" s="251"/>
      <c r="G16" s="251"/>
      <c r="H16" s="252"/>
      <c r="K16" s="73"/>
      <c r="N16" s="60">
        <v>5</v>
      </c>
    </row>
    <row r="17" spans="1:16" ht="18" customHeight="1" x14ac:dyDescent="0.3">
      <c r="A17" s="221" t="s">
        <v>486</v>
      </c>
      <c r="B17" s="222"/>
      <c r="C17" s="67" t="s">
        <v>364</v>
      </c>
      <c r="D17" s="68" t="s">
        <v>365</v>
      </c>
      <c r="E17" s="66" t="s">
        <v>366</v>
      </c>
      <c r="F17" s="66" t="s">
        <v>367</v>
      </c>
      <c r="G17" s="66" t="s">
        <v>368</v>
      </c>
      <c r="H17" s="66" t="s">
        <v>369</v>
      </c>
      <c r="M17" s="60">
        <v>3</v>
      </c>
      <c r="N17" s="60">
        <v>6</v>
      </c>
      <c r="O17" s="60">
        <v>10</v>
      </c>
    </row>
    <row r="18" spans="1:16" ht="23.25" customHeight="1" x14ac:dyDescent="0.3">
      <c r="A18" s="263" t="s">
        <v>389</v>
      </c>
      <c r="B18" s="264"/>
      <c r="C18" s="264"/>
      <c r="D18" s="264"/>
      <c r="E18" s="264"/>
      <c r="F18" s="264"/>
      <c r="G18" s="264"/>
      <c r="H18" s="265"/>
      <c r="K18" s="73"/>
      <c r="L18" s="60">
        <v>1</v>
      </c>
      <c r="M18" s="60">
        <v>4</v>
      </c>
      <c r="N18" s="60">
        <v>7</v>
      </c>
      <c r="O18" s="60">
        <v>11</v>
      </c>
      <c r="P18" s="60">
        <v>19</v>
      </c>
    </row>
    <row r="19" spans="1:16" ht="45" customHeight="1" x14ac:dyDescent="0.3">
      <c r="A19" s="258" t="s">
        <v>390</v>
      </c>
      <c r="B19" s="224"/>
      <c r="C19" s="69">
        <v>0.1333</v>
      </c>
      <c r="D19" s="163"/>
      <c r="E19" s="156"/>
      <c r="F19" s="156"/>
      <c r="G19" s="156"/>
      <c r="H19" s="156"/>
      <c r="I19" s="151">
        <f>IF(H19&lt;&gt;"",20/20,IF(G19&lt;&gt;"",15/20,IF(F19&lt;&gt;"",8/20,IF(E19&lt;&gt;"",2/20,0))))*$C$19*30</f>
        <v>0</v>
      </c>
      <c r="J19" s="151">
        <f>I19</f>
        <v>0</v>
      </c>
      <c r="K19" s="73" t="str">
        <f t="shared" ref="K19:K48" si="0">IF(COUNTIF(E19:H19,"")=4,"NON SAISI",IF(COUNTIF(E19:H19,"")=3,"","ERREUR"))</f>
        <v>NON SAISI</v>
      </c>
      <c r="L19" s="60">
        <v>2</v>
      </c>
      <c r="M19" s="60">
        <v>5</v>
      </c>
      <c r="N19" s="60">
        <v>8</v>
      </c>
      <c r="O19" s="60">
        <v>12</v>
      </c>
      <c r="P19" s="60">
        <v>20</v>
      </c>
    </row>
    <row r="20" spans="1:16" ht="40.5" customHeight="1" x14ac:dyDescent="0.3">
      <c r="A20" s="219" t="s">
        <v>391</v>
      </c>
      <c r="B20" s="220"/>
      <c r="C20" s="69">
        <v>0.46660000000000001</v>
      </c>
      <c r="D20" s="193"/>
      <c r="E20" s="193"/>
      <c r="F20" s="193"/>
      <c r="G20" s="193"/>
      <c r="H20" s="193"/>
      <c r="I20" s="151">
        <f>IF(H20&lt;&gt;"",H20,IF(G20&lt;&gt;"",G20,IF(F20&lt;&gt;"",F20,IF(E20&lt;&gt;"",E20,0))))</f>
        <v>0</v>
      </c>
      <c r="J20" s="151">
        <f>I20</f>
        <v>0</v>
      </c>
      <c r="K20" s="73" t="str">
        <f t="shared" ref="K20" si="1">IF(COUNTIF(E20:H20,"")=4,"NON SAISI",IF(COUNTIF(E20:H20,"")=3,"","ERREUR"))</f>
        <v>NON SAISI</v>
      </c>
      <c r="L20" s="60">
        <v>3</v>
      </c>
      <c r="M20" s="60">
        <v>6</v>
      </c>
      <c r="N20" s="60">
        <v>9</v>
      </c>
      <c r="O20" s="60">
        <v>13</v>
      </c>
      <c r="P20" s="60">
        <v>21</v>
      </c>
    </row>
    <row r="21" spans="1:16" ht="31.5" customHeight="1" x14ac:dyDescent="0.3">
      <c r="A21" s="258" t="s">
        <v>392</v>
      </c>
      <c r="B21" s="224"/>
      <c r="C21" s="69">
        <v>0.3</v>
      </c>
      <c r="D21" s="163"/>
      <c r="E21" s="156"/>
      <c r="F21" s="156"/>
      <c r="G21" s="156"/>
      <c r="H21" s="156"/>
      <c r="I21" s="151">
        <f>IF(H21&lt;&gt;"",20/20,IF(G21&lt;&gt;"",15/20,IF(F21&lt;&gt;"",8/20,IF(E21&lt;&gt;"",2/20,0))))*$C$21*30</f>
        <v>0</v>
      </c>
      <c r="J21" s="151">
        <f>I21</f>
        <v>0</v>
      </c>
      <c r="K21" s="73" t="str">
        <f t="shared" si="0"/>
        <v>NON SAISI</v>
      </c>
      <c r="L21" s="60">
        <v>4</v>
      </c>
      <c r="M21" s="60">
        <v>7</v>
      </c>
      <c r="N21" s="60">
        <v>10</v>
      </c>
      <c r="O21" s="60">
        <v>14</v>
      </c>
      <c r="P21" s="60">
        <v>22</v>
      </c>
    </row>
    <row r="22" spans="1:16" ht="44.25" customHeight="1" x14ac:dyDescent="0.3">
      <c r="A22" s="258" t="s">
        <v>393</v>
      </c>
      <c r="B22" s="224"/>
      <c r="C22" s="69">
        <v>0.1</v>
      </c>
      <c r="D22" s="163"/>
      <c r="E22" s="156"/>
      <c r="F22" s="156"/>
      <c r="G22" s="156"/>
      <c r="H22" s="156"/>
      <c r="I22" s="151">
        <f>IF(H22&lt;&gt;"",20/20,IF(G22&lt;&gt;"",15/20,IF(F22&lt;&gt;"",8/20,IF(E22&lt;&gt;"",2/20,0))))*$C$22*30</f>
        <v>0</v>
      </c>
      <c r="J22" s="152">
        <f>I22</f>
        <v>0</v>
      </c>
      <c r="K22" s="73" t="str">
        <f t="shared" si="0"/>
        <v>NON SAISI</v>
      </c>
      <c r="L22" s="60">
        <v>5</v>
      </c>
      <c r="N22" s="60">
        <v>11</v>
      </c>
      <c r="O22" s="60">
        <v>15</v>
      </c>
      <c r="P22" s="60">
        <v>23</v>
      </c>
    </row>
    <row r="23" spans="1:16" ht="27" customHeight="1" x14ac:dyDescent="0.3">
      <c r="A23" s="87"/>
      <c r="B23" s="227" t="s">
        <v>395</v>
      </c>
      <c r="C23" s="228"/>
      <c r="D23" s="228"/>
      <c r="E23" s="228"/>
      <c r="F23" s="229"/>
      <c r="G23" s="148">
        <f>SUM(J19:J22)</f>
        <v>0</v>
      </c>
      <c r="H23" s="160" t="s">
        <v>394</v>
      </c>
      <c r="K23" s="73"/>
      <c r="N23" s="60">
        <v>12</v>
      </c>
      <c r="O23" s="60">
        <v>16</v>
      </c>
      <c r="P23" s="60">
        <v>24</v>
      </c>
    </row>
    <row r="24" spans="1:16" ht="96.75" customHeight="1" x14ac:dyDescent="0.3">
      <c r="A24" s="261" t="s">
        <v>396</v>
      </c>
      <c r="B24" s="262"/>
      <c r="C24" s="90">
        <v>0.7</v>
      </c>
      <c r="D24" s="164"/>
      <c r="E24" s="164"/>
      <c r="F24" s="164"/>
      <c r="G24" s="164"/>
      <c r="H24" s="164"/>
      <c r="I24" s="151">
        <f>IF(H24&lt;&gt;"",20/20,IF(G24&lt;&gt;"",15/20,IF(F24&lt;&gt;"",8/20,IF(E24&lt;&gt;"",2/20,0))))*$C$24*10</f>
        <v>0</v>
      </c>
      <c r="J24" s="151">
        <f>I24</f>
        <v>0</v>
      </c>
      <c r="K24" s="73" t="str">
        <f t="shared" si="0"/>
        <v>NON SAISI</v>
      </c>
      <c r="O24" s="192">
        <v>17</v>
      </c>
    </row>
    <row r="25" spans="1:16" ht="33" customHeight="1" x14ac:dyDescent="0.3">
      <c r="A25" s="258" t="s">
        <v>397</v>
      </c>
      <c r="B25" s="259"/>
      <c r="C25" s="69">
        <v>0.3</v>
      </c>
      <c r="D25" s="165"/>
      <c r="E25" s="164"/>
      <c r="F25" s="164"/>
      <c r="G25" s="166"/>
      <c r="H25" s="164"/>
      <c r="I25" s="151">
        <f>IF(H25&lt;&gt;"",20/20,IF(G25&lt;&gt;"",15/20,IF(F25&lt;&gt;"",8/20,IF(E25&lt;&gt;"",2/20,0))))*$C$25*10</f>
        <v>0</v>
      </c>
      <c r="J25" s="151">
        <f>I25</f>
        <v>0</v>
      </c>
      <c r="K25" s="73" t="str">
        <f t="shared" si="0"/>
        <v>NON SAISI</v>
      </c>
      <c r="O25" s="60">
        <v>18</v>
      </c>
    </row>
    <row r="26" spans="1:16" ht="27.75" customHeight="1" x14ac:dyDescent="0.3">
      <c r="A26" s="88"/>
      <c r="B26" s="227" t="s">
        <v>398</v>
      </c>
      <c r="C26" s="228"/>
      <c r="D26" s="228"/>
      <c r="E26" s="228"/>
      <c r="F26" s="229"/>
      <c r="G26" s="148">
        <f>SUM(J24:J25)</f>
        <v>0</v>
      </c>
      <c r="H26" s="160" t="s">
        <v>399</v>
      </c>
      <c r="K26" s="73"/>
      <c r="O26" s="60">
        <v>19</v>
      </c>
    </row>
    <row r="27" spans="1:16" ht="81" customHeight="1" x14ac:dyDescent="0.3">
      <c r="A27" s="256" t="s">
        <v>400</v>
      </c>
      <c r="B27" s="257"/>
      <c r="C27" s="89">
        <v>0.5333</v>
      </c>
      <c r="D27" s="193"/>
      <c r="E27" s="194"/>
      <c r="F27" s="194"/>
      <c r="G27" s="193"/>
      <c r="H27" s="194"/>
      <c r="I27" s="151">
        <f>IF(H27&lt;&gt;"",H27,IF(G27&lt;&gt;"",G27,IF(F27&lt;&gt;"",F27,IF(E27&lt;&gt;"",E27,0))))</f>
        <v>0</v>
      </c>
      <c r="J27" s="151">
        <f>I27</f>
        <v>0</v>
      </c>
      <c r="K27" s="73" t="str">
        <f t="shared" si="0"/>
        <v>NON SAISI</v>
      </c>
    </row>
    <row r="28" spans="1:16" ht="72.75" customHeight="1" x14ac:dyDescent="0.3">
      <c r="A28" s="219" t="s">
        <v>467</v>
      </c>
      <c r="B28" s="260"/>
      <c r="C28" s="89">
        <v>0.4</v>
      </c>
      <c r="D28" s="193"/>
      <c r="E28" s="194"/>
      <c r="F28" s="194"/>
      <c r="G28" s="193"/>
      <c r="H28" s="194"/>
      <c r="I28" s="151">
        <f>IF(H28&lt;&gt;"",H28,IF(G28&lt;&gt;"",G28,IF(F28&lt;&gt;"",F28,IF(E28&lt;&gt;"",E28,0))))</f>
        <v>0</v>
      </c>
      <c r="J28" s="152">
        <f>IF(D29="",I28,I28/2)</f>
        <v>0</v>
      </c>
      <c r="K28" s="73" t="str">
        <f t="shared" si="0"/>
        <v>NON SAISI</v>
      </c>
    </row>
    <row r="29" spans="1:16" ht="32.25" customHeight="1" x14ac:dyDescent="0.3">
      <c r="A29" s="297" t="s">
        <v>495</v>
      </c>
      <c r="B29" s="298"/>
      <c r="C29" s="299"/>
      <c r="D29" s="300"/>
      <c r="E29" s="301"/>
      <c r="F29" s="301"/>
      <c r="G29" s="301"/>
      <c r="H29" s="302"/>
      <c r="K29" s="73"/>
    </row>
    <row r="30" spans="1:16" ht="31.5" customHeight="1" x14ac:dyDescent="0.3">
      <c r="A30" s="258" t="s">
        <v>401</v>
      </c>
      <c r="B30" s="266"/>
      <c r="C30" s="89">
        <v>6.6600000000000006E-2</v>
      </c>
      <c r="D30" s="163"/>
      <c r="E30" s="167"/>
      <c r="F30" s="167"/>
      <c r="G30" s="156"/>
      <c r="H30" s="167"/>
      <c r="I30" s="151">
        <f>IF(H30&lt;&gt;"",20/20,IF(G30&lt;&gt;"",15/20,IF(F30&lt;&gt;"",8/20,IF(E30&lt;&gt;"",2/20,0))))*$C$30*30</f>
        <v>0</v>
      </c>
      <c r="J30" s="151">
        <f>I30</f>
        <v>0</v>
      </c>
      <c r="K30" s="73" t="str">
        <f t="shared" si="0"/>
        <v>NON SAISI</v>
      </c>
    </row>
    <row r="31" spans="1:16" ht="24.75" customHeight="1" x14ac:dyDescent="0.3">
      <c r="A31" s="92"/>
      <c r="B31" s="227" t="s">
        <v>402</v>
      </c>
      <c r="C31" s="228"/>
      <c r="D31" s="228"/>
      <c r="E31" s="228"/>
      <c r="F31" s="229"/>
      <c r="G31" s="148">
        <f>SUM(J27:J30)</f>
        <v>0</v>
      </c>
      <c r="H31" s="160" t="s">
        <v>394</v>
      </c>
      <c r="K31" s="73"/>
    </row>
    <row r="32" spans="1:16" ht="31.5" customHeight="1" x14ac:dyDescent="0.3">
      <c r="A32" s="92"/>
      <c r="B32" s="285" t="s">
        <v>413</v>
      </c>
      <c r="C32" s="286"/>
      <c r="D32" s="287"/>
      <c r="E32" s="175">
        <f>G23+G26+G31</f>
        <v>0</v>
      </c>
      <c r="F32" s="119" t="s">
        <v>414</v>
      </c>
      <c r="G32" s="99"/>
      <c r="H32" s="91"/>
      <c r="K32" s="73"/>
    </row>
    <row r="33" spans="1:11" ht="13.5" customHeight="1" x14ac:dyDescent="0.3">
      <c r="A33" s="221" t="s">
        <v>486</v>
      </c>
      <c r="B33" s="222"/>
      <c r="C33" s="67" t="s">
        <v>364</v>
      </c>
      <c r="D33" s="68" t="s">
        <v>365</v>
      </c>
      <c r="E33" s="66" t="s">
        <v>366</v>
      </c>
      <c r="F33" s="66" t="s">
        <v>367</v>
      </c>
      <c r="G33" s="66" t="s">
        <v>368</v>
      </c>
      <c r="H33" s="66" t="s">
        <v>369</v>
      </c>
    </row>
    <row r="34" spans="1:11" ht="21" customHeight="1" x14ac:dyDescent="0.3">
      <c r="A34" s="253" t="s">
        <v>403</v>
      </c>
      <c r="B34" s="254"/>
      <c r="C34" s="254"/>
      <c r="D34" s="254"/>
      <c r="E34" s="254"/>
      <c r="F34" s="254"/>
      <c r="G34" s="254"/>
      <c r="H34" s="255"/>
      <c r="K34" s="73"/>
    </row>
    <row r="35" spans="1:11" ht="123" customHeight="1" x14ac:dyDescent="0.3">
      <c r="A35" s="230" t="s">
        <v>404</v>
      </c>
      <c r="B35" s="220"/>
      <c r="C35" s="69">
        <v>0.6</v>
      </c>
      <c r="D35" s="193"/>
      <c r="E35" s="193"/>
      <c r="F35" s="193"/>
      <c r="G35" s="193"/>
      <c r="H35" s="193"/>
      <c r="I35" s="151">
        <f t="shared" ref="I35:I36" si="2">IF(H35&lt;&gt;"",H35,IF(G35&lt;&gt;"",G35,IF(F35&lt;&gt;"",F35,IF(E35&lt;&gt;"",E35,0))))</f>
        <v>0</v>
      </c>
      <c r="J35" s="151">
        <f>I35</f>
        <v>0</v>
      </c>
      <c r="K35" s="73" t="str">
        <f t="shared" si="0"/>
        <v>NON SAISI</v>
      </c>
    </row>
    <row r="36" spans="1:11" ht="73.5" customHeight="1" x14ac:dyDescent="0.3">
      <c r="A36" s="230" t="s">
        <v>405</v>
      </c>
      <c r="B36" s="220"/>
      <c r="C36" s="69">
        <v>0.4</v>
      </c>
      <c r="D36" s="193"/>
      <c r="E36" s="193"/>
      <c r="F36" s="193"/>
      <c r="G36" s="193"/>
      <c r="H36" s="193"/>
      <c r="I36" s="151">
        <f t="shared" si="2"/>
        <v>0</v>
      </c>
      <c r="J36" s="152">
        <f>IF(D37="",I36,I36/2)</f>
        <v>0</v>
      </c>
      <c r="K36" s="73" t="str">
        <f t="shared" si="0"/>
        <v>NON SAISI</v>
      </c>
    </row>
    <row r="37" spans="1:11" ht="42.75" customHeight="1" x14ac:dyDescent="0.3">
      <c r="A37" s="214" t="s">
        <v>497</v>
      </c>
      <c r="B37" s="214"/>
      <c r="C37" s="214"/>
      <c r="D37" s="269"/>
      <c r="E37" s="269"/>
      <c r="F37" s="269"/>
      <c r="G37" s="269"/>
      <c r="H37" s="269"/>
      <c r="K37" s="73"/>
    </row>
    <row r="38" spans="1:11" ht="30" customHeight="1" x14ac:dyDescent="0.3">
      <c r="A38" s="93"/>
      <c r="B38" s="227" t="s">
        <v>406</v>
      </c>
      <c r="C38" s="228"/>
      <c r="D38" s="228"/>
      <c r="E38" s="228"/>
      <c r="F38" s="229"/>
      <c r="G38" s="148">
        <f>SUM(J35:J36)</f>
        <v>0</v>
      </c>
      <c r="H38" s="126" t="s">
        <v>407</v>
      </c>
      <c r="K38" s="73"/>
    </row>
    <row r="39" spans="1:11" ht="116.25" customHeight="1" x14ac:dyDescent="0.3">
      <c r="A39" s="230" t="s">
        <v>410</v>
      </c>
      <c r="B39" s="220"/>
      <c r="C39" s="96">
        <v>0.47499999999999998</v>
      </c>
      <c r="D39" s="193"/>
      <c r="E39" s="195"/>
      <c r="F39" s="195"/>
      <c r="G39" s="193"/>
      <c r="H39" s="193"/>
      <c r="I39" s="151">
        <f t="shared" ref="I39" si="3">IF(H39&lt;&gt;"",H39,IF(G39&lt;&gt;"",G39,IF(F39&lt;&gt;"",F39,IF(E39&lt;&gt;"",E39,0))))</f>
        <v>0</v>
      </c>
      <c r="J39" s="152">
        <f>I39</f>
        <v>0</v>
      </c>
      <c r="K39" s="73" t="str">
        <f t="shared" si="0"/>
        <v>NON SAISI</v>
      </c>
    </row>
    <row r="40" spans="1:11" ht="70.5" customHeight="1" x14ac:dyDescent="0.3">
      <c r="A40" s="223" t="s">
        <v>409</v>
      </c>
      <c r="B40" s="224"/>
      <c r="C40" s="96">
        <v>0.22500000000000001</v>
      </c>
      <c r="D40" s="163"/>
      <c r="E40" s="168"/>
      <c r="F40" s="168"/>
      <c r="G40" s="156"/>
      <c r="H40" s="156"/>
      <c r="I40" s="151">
        <f>IF(H40&lt;&gt;"",20/20,IF(G40&lt;&gt;"",15/20,IF(F40&lt;&gt;"",8/20,IF(E40&lt;&gt;"",2/20,0))))*$C$40*40</f>
        <v>0</v>
      </c>
      <c r="J40" s="152">
        <f>I40</f>
        <v>0</v>
      </c>
      <c r="K40" s="73" t="str">
        <f t="shared" si="0"/>
        <v>NON SAISI</v>
      </c>
    </row>
    <row r="41" spans="1:11" ht="16.5" customHeight="1" x14ac:dyDescent="0.3">
      <c r="A41" s="215" t="s">
        <v>490</v>
      </c>
      <c r="B41" s="216"/>
      <c r="C41" s="96">
        <v>2.5000000000000001E-2</v>
      </c>
      <c r="D41" s="217" t="s">
        <v>488</v>
      </c>
      <c r="E41" s="218"/>
      <c r="F41" s="168"/>
      <c r="G41" s="156" t="s">
        <v>489</v>
      </c>
      <c r="H41" s="156"/>
      <c r="I41" s="151" t="b">
        <f>IF(F41&lt;&gt;"",0,IF(H41&lt;&gt;"",1))</f>
        <v>0</v>
      </c>
      <c r="J41" s="152"/>
      <c r="K41" s="73"/>
    </row>
    <row r="42" spans="1:11" ht="84" customHeight="1" x14ac:dyDescent="0.3">
      <c r="A42" s="223" t="s">
        <v>411</v>
      </c>
      <c r="B42" s="224"/>
      <c r="C42" s="89">
        <v>0.2</v>
      </c>
      <c r="D42" s="163"/>
      <c r="E42" s="168"/>
      <c r="F42" s="168"/>
      <c r="G42" s="156"/>
      <c r="H42" s="156"/>
      <c r="I42" s="151">
        <f>IF(H42&lt;&gt;"",20/20,IF(G42&lt;&gt;"",15/20,IF(F42&lt;&gt;"",8/20,IF(E42&lt;&gt;"",2/20,0))))*$C$42*40</f>
        <v>0</v>
      </c>
      <c r="J42" s="152">
        <f>I42</f>
        <v>0</v>
      </c>
      <c r="K42" s="73" t="str">
        <f t="shared" si="0"/>
        <v>NON SAISI</v>
      </c>
    </row>
    <row r="43" spans="1:11" ht="30" customHeight="1" x14ac:dyDescent="0.3">
      <c r="A43" s="225" t="s">
        <v>412</v>
      </c>
      <c r="B43" s="226"/>
      <c r="C43" s="95">
        <v>7.4999999999999997E-2</v>
      </c>
      <c r="D43" s="163"/>
      <c r="E43" s="168"/>
      <c r="F43" s="168"/>
      <c r="G43" s="156"/>
      <c r="H43" s="156"/>
      <c r="I43" s="151">
        <f>IF(H43&lt;&gt;"",20/20,IF(G43&lt;&gt;"",15/20,IF(F43&lt;&gt;"",8/20,IF(E43&lt;&gt;"",2/20,0))))*$C$43*40</f>
        <v>0</v>
      </c>
      <c r="J43" s="152">
        <f>I43</f>
        <v>0</v>
      </c>
      <c r="K43" s="73" t="str">
        <f t="shared" si="0"/>
        <v>NON SAISI</v>
      </c>
    </row>
    <row r="44" spans="1:11" ht="27" customHeight="1" x14ac:dyDescent="0.3">
      <c r="A44" s="282" t="s">
        <v>408</v>
      </c>
      <c r="B44" s="283"/>
      <c r="C44" s="283"/>
      <c r="D44" s="283"/>
      <c r="E44" s="283"/>
      <c r="F44" s="284"/>
      <c r="G44" s="149">
        <f>SUM(I39:I43)</f>
        <v>0</v>
      </c>
      <c r="H44" s="161" t="s">
        <v>407</v>
      </c>
      <c r="K44" s="74"/>
    </row>
    <row r="45" spans="1:11" ht="27" customHeight="1" x14ac:dyDescent="0.3">
      <c r="A45" s="303" t="s">
        <v>415</v>
      </c>
      <c r="B45" s="283"/>
      <c r="C45" s="304"/>
      <c r="D45" s="224"/>
      <c r="E45" s="169">
        <f>G38+G44</f>
        <v>0</v>
      </c>
      <c r="F45" s="120" t="s">
        <v>336</v>
      </c>
      <c r="G45" s="97"/>
      <c r="H45" s="98"/>
      <c r="K45" s="74"/>
    </row>
    <row r="46" spans="1:11" ht="27" customHeight="1" x14ac:dyDescent="0.3">
      <c r="A46" s="288" t="s">
        <v>417</v>
      </c>
      <c r="B46" s="283"/>
      <c r="C46" s="284"/>
      <c r="D46" s="149">
        <f>E32+E45</f>
        <v>0</v>
      </c>
      <c r="E46" s="101" t="s">
        <v>418</v>
      </c>
      <c r="F46" s="100"/>
      <c r="G46" s="94"/>
      <c r="H46" s="98"/>
      <c r="K46" s="74"/>
    </row>
    <row r="47" spans="1:11" ht="27" customHeight="1" x14ac:dyDescent="0.3">
      <c r="A47" s="291" t="s">
        <v>419</v>
      </c>
      <c r="B47" s="292"/>
      <c r="C47" s="292"/>
      <c r="D47" s="292"/>
      <c r="E47" s="293"/>
      <c r="F47" s="292"/>
      <c r="G47" s="292"/>
      <c r="H47" s="294"/>
      <c r="K47" s="74"/>
    </row>
    <row r="48" spans="1:11" ht="31.5" customHeight="1" x14ac:dyDescent="0.3">
      <c r="A48" s="70"/>
      <c r="B48" s="289" t="s">
        <v>476</v>
      </c>
      <c r="C48" s="290"/>
      <c r="D48" s="173"/>
      <c r="E48" s="126" t="s">
        <v>420</v>
      </c>
      <c r="F48" s="295"/>
      <c r="G48" s="296"/>
      <c r="H48" s="290"/>
      <c r="K48" s="74" t="str">
        <f t="shared" si="0"/>
        <v/>
      </c>
    </row>
    <row r="49" spans="1:8" ht="27" customHeight="1" x14ac:dyDescent="0.3">
      <c r="A49" s="272" t="s">
        <v>465</v>
      </c>
      <c r="B49" s="273"/>
      <c r="C49" s="121">
        <f>D15+D46+D48</f>
        <v>0</v>
      </c>
      <c r="D49" s="122" t="s">
        <v>361</v>
      </c>
      <c r="E49" s="274"/>
      <c r="F49" s="275"/>
      <c r="G49" s="275"/>
      <c r="H49" s="276"/>
    </row>
    <row r="50" spans="1:8" ht="31.5" customHeight="1" x14ac:dyDescent="0.3">
      <c r="A50" s="102"/>
      <c r="B50" s="271" t="s">
        <v>421</v>
      </c>
      <c r="C50" s="271"/>
      <c r="D50" s="271"/>
      <c r="E50" s="271"/>
      <c r="F50" s="123"/>
      <c r="G50" s="150">
        <f>C49/13</f>
        <v>0</v>
      </c>
      <c r="H50" s="124" t="s">
        <v>386</v>
      </c>
    </row>
    <row r="51" spans="1:8" ht="142.5" customHeight="1" x14ac:dyDescent="0.3">
      <c r="A51" s="267" t="s">
        <v>380</v>
      </c>
      <c r="B51" s="268"/>
      <c r="C51" s="270" t="s">
        <v>370</v>
      </c>
      <c r="D51" s="270"/>
      <c r="E51" s="270"/>
      <c r="F51" s="270"/>
      <c r="G51" s="270"/>
      <c r="H51" s="270"/>
    </row>
    <row r="53" spans="1:8" ht="178.5" customHeight="1" x14ac:dyDescent="0.3">
      <c r="A53" s="247" t="s">
        <v>470</v>
      </c>
      <c r="B53" s="248"/>
      <c r="C53" s="248"/>
      <c r="D53" s="248"/>
      <c r="E53" s="248"/>
      <c r="F53" s="248"/>
      <c r="G53" s="248"/>
      <c r="H53" s="249"/>
    </row>
    <row r="55" spans="1:8" x14ac:dyDescent="0.3">
      <c r="A55" s="193" t="s">
        <v>499</v>
      </c>
    </row>
  </sheetData>
  <sheetProtection selectLockedCells="1"/>
  <mergeCells count="61">
    <mergeCell ref="A49:B49"/>
    <mergeCell ref="E49:H49"/>
    <mergeCell ref="A14:E14"/>
    <mergeCell ref="B15:C15"/>
    <mergeCell ref="A44:F44"/>
    <mergeCell ref="B26:F26"/>
    <mergeCell ref="B23:F23"/>
    <mergeCell ref="B32:D32"/>
    <mergeCell ref="A46:C46"/>
    <mergeCell ref="B48:C48"/>
    <mergeCell ref="A47:H47"/>
    <mergeCell ref="F48:H48"/>
    <mergeCell ref="A29:C29"/>
    <mergeCell ref="D29:H29"/>
    <mergeCell ref="A45:D45"/>
    <mergeCell ref="B31:F31"/>
    <mergeCell ref="A53:H53"/>
    <mergeCell ref="A16:H16"/>
    <mergeCell ref="A34:H34"/>
    <mergeCell ref="A27:B27"/>
    <mergeCell ref="A25:B25"/>
    <mergeCell ref="A22:B22"/>
    <mergeCell ref="A28:B28"/>
    <mergeCell ref="A24:B24"/>
    <mergeCell ref="A18:H18"/>
    <mergeCell ref="A19:B19"/>
    <mergeCell ref="A21:B21"/>
    <mergeCell ref="A30:B30"/>
    <mergeCell ref="A51:B51"/>
    <mergeCell ref="D37:H37"/>
    <mergeCell ref="C51:H51"/>
    <mergeCell ref="B50:E50"/>
    <mergeCell ref="A1:B1"/>
    <mergeCell ref="C1:H1"/>
    <mergeCell ref="A2:B2"/>
    <mergeCell ref="C2:E2"/>
    <mergeCell ref="A7:B7"/>
    <mergeCell ref="A6:B6"/>
    <mergeCell ref="B4:H4"/>
    <mergeCell ref="A5:H5"/>
    <mergeCell ref="B38:F38"/>
    <mergeCell ref="A35:B35"/>
    <mergeCell ref="A36:B36"/>
    <mergeCell ref="A39:B39"/>
    <mergeCell ref="A33:B33"/>
    <mergeCell ref="A40:B40"/>
    <mergeCell ref="A42:B42"/>
    <mergeCell ref="A43:B43"/>
    <mergeCell ref="A41:B41"/>
    <mergeCell ref="D41:E41"/>
    <mergeCell ref="A8:B8"/>
    <mergeCell ref="D9:H9"/>
    <mergeCell ref="A9:C9"/>
    <mergeCell ref="A37:C37"/>
    <mergeCell ref="A11:B11"/>
    <mergeCell ref="D11:E11"/>
    <mergeCell ref="A20:B20"/>
    <mergeCell ref="A10:B10"/>
    <mergeCell ref="A12:B12"/>
    <mergeCell ref="A13:B13"/>
    <mergeCell ref="A17:B17"/>
  </mergeCells>
  <dataValidations count="19">
    <dataValidation type="list" allowBlank="1" showInputMessage="1" showErrorMessage="1" sqref="E20 E36 E27" xr:uid="{00000000-0002-0000-0100-000000000000}">
      <formula1>$L$18:$L$20</formula1>
    </dataValidation>
    <dataValidation type="list" allowBlank="1" showInputMessage="1" showErrorMessage="1" sqref="F20" xr:uid="{00000000-0002-0000-0100-000001000000}">
      <formula1>$M$18:$M$20</formula1>
    </dataValidation>
    <dataValidation type="list" allowBlank="1" showInputMessage="1" showErrorMessage="1" sqref="G20" xr:uid="{00000000-0002-0000-0100-000002000000}">
      <formula1>$N$18:$N$21</formula1>
    </dataValidation>
    <dataValidation type="list" allowBlank="1" showInputMessage="1" showErrorMessage="1" sqref="H20" xr:uid="{00000000-0002-0000-0100-000003000000}">
      <formula1>$O$18:$O$21</formula1>
    </dataValidation>
    <dataValidation type="list" allowBlank="1" showInputMessage="1" showErrorMessage="1" sqref="G28" xr:uid="{00000000-0002-0000-0100-000004000000}">
      <formula1>$N$17:$N$20</formula1>
    </dataValidation>
    <dataValidation type="list" allowBlank="1" showInputMessage="1" showErrorMessage="1" sqref="H28" xr:uid="{00000000-0002-0000-0100-000005000000}">
      <formula1>$N$21:$N$23</formula1>
    </dataValidation>
    <dataValidation type="list" allowBlank="1" showInputMessage="1" showErrorMessage="1" sqref="E28" xr:uid="{00000000-0002-0000-0100-000006000000}">
      <formula1>$L$18:$L$19</formula1>
    </dataValidation>
    <dataValidation type="list" allowBlank="1" showInputMessage="1" showErrorMessage="1" sqref="F28" xr:uid="{00000000-0002-0000-0100-000007000000}">
      <formula1>$M$17:$M$19</formula1>
    </dataValidation>
    <dataValidation type="list" allowBlank="1" showInputMessage="1" showErrorMessage="1" sqref="E35" xr:uid="{00000000-0002-0000-0100-000008000000}">
      <formula1>$L$18:$L$22</formula1>
    </dataValidation>
    <dataValidation type="list" allowBlank="1" showInputMessage="1" showErrorMessage="1" sqref="F35" xr:uid="{00000000-0002-0000-0100-000009000000}">
      <formula1>$N$17:$N$22</formula1>
    </dataValidation>
    <dataValidation type="list" allowBlank="1" showInputMessage="1" showErrorMessage="1" sqref="G35" xr:uid="{00000000-0002-0000-0100-00000A000000}">
      <formula1>$O$19:$O$25</formula1>
    </dataValidation>
    <dataValidation type="list" allowBlank="1" showInputMessage="1" showErrorMessage="1" sqref="H35" xr:uid="{00000000-0002-0000-0100-00000B000000}">
      <formula1>$P$18:$P$23</formula1>
    </dataValidation>
    <dataValidation type="list" allowBlank="1" showInputMessage="1" showErrorMessage="1" sqref="F36 F27" xr:uid="{00000000-0002-0000-0100-00000C000000}">
      <formula1>$M$18:$M$21</formula1>
    </dataValidation>
    <dataValidation type="list" allowBlank="1" showInputMessage="1" showErrorMessage="1" sqref="G36 G27" xr:uid="{00000000-0002-0000-0100-00000D000000}">
      <formula1>$N$19:$N$23</formula1>
    </dataValidation>
    <dataValidation type="list" allowBlank="1" showInputMessage="1" showErrorMessage="1" sqref="H36 H27" xr:uid="{00000000-0002-0000-0100-00000E000000}">
      <formula1>$O$20:$O$23</formula1>
    </dataValidation>
    <dataValidation type="list" allowBlank="1" showInputMessage="1" showErrorMessage="1" sqref="E39" xr:uid="{00000000-0002-0000-0100-00000F000000}">
      <formula1>$L$18:$L$21</formula1>
    </dataValidation>
    <dataValidation type="list" allowBlank="1" showInputMessage="1" showErrorMessage="1" sqref="F39" xr:uid="{00000000-0002-0000-0100-000010000000}">
      <formula1>$N$16:$N$20</formula1>
    </dataValidation>
    <dataValidation type="list" allowBlank="1" showInputMessage="1" showErrorMessage="1" sqref="G39" xr:uid="{00000000-0002-0000-0100-000011000000}">
      <formula1>$O$17:$O$22</formula1>
    </dataValidation>
    <dataValidation type="list" allowBlank="1" showInputMessage="1" showErrorMessage="1" sqref="H39" xr:uid="{00000000-0002-0000-0100-000012000000}">
      <formula1>$O$23:$O$26</formula1>
    </dataValidation>
  </dataValidations>
  <pageMargins left="0.51181102362204722" right="0.70866141732283472" top="0.55118110236220474" bottom="0.55118110236220474" header="0.31496062992125984" footer="0.31496062992125984"/>
  <pageSetup paperSize="9" scale="3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J23"/>
  <sheetViews>
    <sheetView zoomScale="80" zoomScaleNormal="80" workbookViewId="0">
      <selection activeCell="D17" sqref="D17"/>
    </sheetView>
  </sheetViews>
  <sheetFormatPr baseColWidth="10" defaultColWidth="11.140625" defaultRowHeight="16.5" x14ac:dyDescent="0.3"/>
  <cols>
    <col min="1" max="1" width="39.85546875" style="127" customWidth="1"/>
    <col min="2" max="2" width="59.85546875" style="127" customWidth="1"/>
    <col min="3" max="3" width="6.5703125" style="142" customWidth="1"/>
    <col min="4" max="4" width="8.42578125" style="142" customWidth="1"/>
    <col min="5" max="7" width="7" style="143" customWidth="1"/>
    <col min="8" max="8" width="7.85546875" style="143" customWidth="1"/>
    <col min="9" max="9" width="0.28515625" style="127" customWidth="1"/>
    <col min="10" max="10" width="31.85546875" style="127" hidden="1" customWidth="1"/>
    <col min="11" max="16384" width="11.140625" style="127"/>
  </cols>
  <sheetData>
    <row r="1" spans="1:9" ht="23.25" customHeight="1" x14ac:dyDescent="0.3">
      <c r="A1" s="324" t="s">
        <v>443</v>
      </c>
      <c r="B1" s="325"/>
      <c r="C1" s="326" t="str">
        <f>'Dossier élève, apprenti'!G1</f>
        <v>à préciser</v>
      </c>
      <c r="D1" s="327"/>
      <c r="E1" s="327"/>
      <c r="F1" s="327"/>
      <c r="G1" s="327"/>
      <c r="H1" s="328"/>
    </row>
    <row r="2" spans="1:9" ht="39" customHeight="1" x14ac:dyDescent="0.3">
      <c r="A2" s="324" t="s">
        <v>484</v>
      </c>
      <c r="B2" s="325"/>
      <c r="C2" s="334" t="s">
        <v>362</v>
      </c>
      <c r="D2" s="335"/>
      <c r="E2" s="336"/>
      <c r="F2" s="128" t="s">
        <v>424</v>
      </c>
      <c r="G2" s="129"/>
      <c r="H2" s="129"/>
    </row>
    <row r="3" spans="1:9" ht="17.25" customHeight="1" thickBot="1" x14ac:dyDescent="0.35">
      <c r="A3" s="130"/>
      <c r="B3" s="130"/>
      <c r="C3" s="131"/>
      <c r="D3" s="131"/>
      <c r="E3" s="132"/>
      <c r="F3" s="133"/>
      <c r="G3" s="133"/>
      <c r="H3" s="133"/>
    </row>
    <row r="4" spans="1:9" ht="17.25" customHeight="1" thickBot="1" x14ac:dyDescent="0.35">
      <c r="A4" s="134" t="s">
        <v>363</v>
      </c>
      <c r="B4" s="157" t="str">
        <f>'Dossier élève, apprenti'!B10</f>
        <v>Nom et prénom à préciser dans l'onglet dossier</v>
      </c>
      <c r="C4" s="158"/>
      <c r="D4" s="158"/>
      <c r="E4" s="158"/>
      <c r="F4" s="158"/>
      <c r="G4" s="158"/>
      <c r="H4" s="159"/>
    </row>
    <row r="5" spans="1:9" ht="17.25" customHeight="1" x14ac:dyDescent="0.3">
      <c r="A5" s="130"/>
      <c r="B5" s="130"/>
      <c r="C5" s="131"/>
      <c r="D5" s="131"/>
      <c r="E5" s="132"/>
      <c r="F5" s="133"/>
      <c r="G5" s="133"/>
      <c r="H5" s="133"/>
    </row>
    <row r="6" spans="1:9" ht="19.5" customHeight="1" x14ac:dyDescent="0.3">
      <c r="A6" s="332" t="s">
        <v>462</v>
      </c>
      <c r="B6" s="333"/>
      <c r="C6" s="333"/>
      <c r="D6" s="333"/>
      <c r="E6" s="333"/>
      <c r="F6" s="333"/>
      <c r="G6" s="333"/>
      <c r="H6" s="333"/>
    </row>
    <row r="7" spans="1:9" ht="20.25" customHeight="1" x14ac:dyDescent="0.3">
      <c r="A7" s="344" t="s">
        <v>487</v>
      </c>
      <c r="B7" s="345"/>
      <c r="C7" s="136" t="s">
        <v>364</v>
      </c>
      <c r="D7" s="137" t="s">
        <v>365</v>
      </c>
      <c r="E7" s="135" t="s">
        <v>366</v>
      </c>
      <c r="F7" s="135" t="s">
        <v>367</v>
      </c>
      <c r="G7" s="135" t="s">
        <v>368</v>
      </c>
      <c r="H7" s="135" t="s">
        <v>369</v>
      </c>
    </row>
    <row r="8" spans="1:9" ht="91.5" customHeight="1" x14ac:dyDescent="0.3">
      <c r="A8" s="329" t="s">
        <v>473</v>
      </c>
      <c r="B8" s="330"/>
      <c r="C8" s="138">
        <v>0.47</v>
      </c>
      <c r="D8" s="170"/>
      <c r="E8" s="170"/>
      <c r="F8" s="170"/>
      <c r="G8" s="170"/>
      <c r="H8" s="170"/>
      <c r="I8" s="127">
        <f>IF(H8&lt;&gt;"",20/20,IF(G8&lt;&gt;"",15/20,IF(F8&lt;&gt;"",8/20,IF(E8&lt;&gt;"",2/20,0))))*$C$8*15</f>
        <v>0</v>
      </c>
    </row>
    <row r="9" spans="1:9" ht="57" customHeight="1" x14ac:dyDescent="0.3">
      <c r="A9" s="316" t="s">
        <v>474</v>
      </c>
      <c r="B9" s="331"/>
      <c r="C9" s="138">
        <v>0.33</v>
      </c>
      <c r="D9" s="171"/>
      <c r="E9" s="172"/>
      <c r="F9" s="172"/>
      <c r="G9" s="172"/>
      <c r="H9" s="172"/>
      <c r="I9" s="127">
        <f>IF(H9&lt;&gt;"",20/20,IF(G9&lt;&gt;"",15/20,IF(F9&lt;&gt;"",8/20,IF(E9&lt;&gt;"",2/20,0))))*$C$9*15</f>
        <v>0</v>
      </c>
    </row>
    <row r="10" spans="1:9" ht="45" customHeight="1" x14ac:dyDescent="0.3">
      <c r="A10" s="316" t="s">
        <v>475</v>
      </c>
      <c r="B10" s="317"/>
      <c r="C10" s="138">
        <v>0.2</v>
      </c>
      <c r="D10" s="171"/>
      <c r="E10" s="172"/>
      <c r="F10" s="172"/>
      <c r="G10" s="172"/>
      <c r="H10" s="172"/>
      <c r="I10" s="127">
        <f>IF(H10&lt;&gt;"",20/20,IF(G10&lt;&gt;"",15/20,IF(F10&lt;&gt;"",8/20,IF(E10&lt;&gt;"",2/20,0))))*$C$10*15</f>
        <v>0</v>
      </c>
    </row>
    <row r="11" spans="1:9" ht="36" customHeight="1" x14ac:dyDescent="0.3">
      <c r="A11" s="316" t="s">
        <v>425</v>
      </c>
      <c r="B11" s="318"/>
      <c r="C11" s="319"/>
      <c r="D11" s="319"/>
      <c r="E11" s="319"/>
      <c r="F11" s="320"/>
      <c r="G11" s="144">
        <f>SUM(I8:I10)</f>
        <v>0</v>
      </c>
      <c r="H11" s="162" t="s">
        <v>426</v>
      </c>
    </row>
    <row r="12" spans="1:9" ht="23.25" customHeight="1" x14ac:dyDescent="0.3">
      <c r="A12" s="337" t="s">
        <v>463</v>
      </c>
      <c r="B12" s="338"/>
      <c r="C12" s="315"/>
      <c r="D12" s="174">
        <f>G11*3</f>
        <v>0</v>
      </c>
      <c r="E12" s="305" t="s">
        <v>427</v>
      </c>
      <c r="F12" s="305"/>
      <c r="G12" s="305"/>
      <c r="H12" s="306"/>
    </row>
    <row r="13" spans="1:9" ht="94.5" customHeight="1" x14ac:dyDescent="0.3">
      <c r="A13" s="339" t="s">
        <v>471</v>
      </c>
      <c r="B13" s="340"/>
      <c r="C13" s="341" t="s">
        <v>472</v>
      </c>
      <c r="D13" s="342"/>
      <c r="E13" s="342"/>
      <c r="F13" s="342"/>
      <c r="G13" s="342"/>
      <c r="H13" s="343"/>
    </row>
    <row r="14" spans="1:9" ht="16.5" customHeight="1" x14ac:dyDescent="0.3">
      <c r="A14" s="321" t="s">
        <v>428</v>
      </c>
      <c r="B14" s="322"/>
      <c r="C14" s="322"/>
      <c r="D14" s="322"/>
      <c r="E14" s="322"/>
      <c r="F14" s="322"/>
      <c r="G14" s="322"/>
      <c r="H14" s="323"/>
    </row>
    <row r="15" spans="1:9" ht="45" customHeight="1" x14ac:dyDescent="0.3">
      <c r="A15" s="316" t="s">
        <v>491</v>
      </c>
      <c r="B15" s="317"/>
      <c r="C15" s="138">
        <v>0.1</v>
      </c>
      <c r="D15" s="171"/>
      <c r="E15" s="172"/>
      <c r="F15" s="172"/>
      <c r="G15" s="172"/>
      <c r="H15" s="172"/>
      <c r="I15" s="127">
        <f>IF(H15&lt;&gt;"",20/20,IF(G15&lt;&gt;"",15/20,IF(F15&lt;&gt;"",8/20,IF(E15&lt;&gt;"",2/20,0))))*$C$15*15</f>
        <v>0</v>
      </c>
    </row>
    <row r="16" spans="1:9" ht="45" customHeight="1" x14ac:dyDescent="0.3">
      <c r="A16" s="316" t="s">
        <v>492</v>
      </c>
      <c r="B16" s="317"/>
      <c r="C16" s="138">
        <v>0.3</v>
      </c>
      <c r="D16" s="171"/>
      <c r="E16" s="172"/>
      <c r="F16" s="172"/>
      <c r="G16" s="172"/>
      <c r="H16" s="172"/>
      <c r="I16" s="127">
        <f>IF(H16&lt;&gt;"",20/20,IF(G16&lt;&gt;"",15/20,IF(F16&lt;&gt;"",8/20,IF(E16&lt;&gt;"",2/20,0))))*$C$16*15</f>
        <v>0</v>
      </c>
    </row>
    <row r="17" spans="1:9" ht="45" customHeight="1" x14ac:dyDescent="0.3">
      <c r="A17" s="316" t="s">
        <v>493</v>
      </c>
      <c r="B17" s="317"/>
      <c r="C17" s="138">
        <v>0.3</v>
      </c>
      <c r="D17" s="171"/>
      <c r="E17" s="172"/>
      <c r="F17" s="172"/>
      <c r="G17" s="172"/>
      <c r="H17" s="172"/>
      <c r="I17" s="127">
        <f>IF(H17&lt;&gt;"",20/20,IF(G17&lt;&gt;"",15/20,IF(F17&lt;&gt;"",8/20,IF(E17&lt;&gt;"",2/20,0))))*$C$17*15</f>
        <v>0</v>
      </c>
    </row>
    <row r="18" spans="1:9" ht="45" customHeight="1" x14ac:dyDescent="0.3">
      <c r="A18" s="316" t="s">
        <v>494</v>
      </c>
      <c r="B18" s="317"/>
      <c r="C18" s="138">
        <v>0.3</v>
      </c>
      <c r="D18" s="171"/>
      <c r="E18" s="172"/>
      <c r="F18" s="172"/>
      <c r="G18" s="172"/>
      <c r="H18" s="172"/>
      <c r="I18" s="127">
        <f>IF(H18&lt;&gt;"",20/20,IF(G18&lt;&gt;"",15/20,IF(F18&lt;&gt;"",8/20,IF(E18&lt;&gt;"",2/20,0))))*$C$18*15</f>
        <v>0</v>
      </c>
    </row>
    <row r="19" spans="1:9" ht="36" customHeight="1" x14ac:dyDescent="0.3">
      <c r="A19" s="316" t="s">
        <v>425</v>
      </c>
      <c r="B19" s="318"/>
      <c r="C19" s="319"/>
      <c r="D19" s="319"/>
      <c r="E19" s="319"/>
      <c r="F19" s="320"/>
      <c r="G19" s="144">
        <f>SUM(I15:I18)</f>
        <v>0</v>
      </c>
      <c r="H19" s="162" t="s">
        <v>426</v>
      </c>
    </row>
    <row r="20" spans="1:9" ht="39.75" customHeight="1" x14ac:dyDescent="0.3">
      <c r="A20" s="313" t="s">
        <v>477</v>
      </c>
      <c r="B20" s="314"/>
      <c r="C20" s="315"/>
      <c r="D20" s="173">
        <f>G19</f>
        <v>0</v>
      </c>
      <c r="E20" s="305" t="s">
        <v>426</v>
      </c>
      <c r="F20" s="305"/>
      <c r="G20" s="305"/>
      <c r="H20" s="306"/>
    </row>
    <row r="21" spans="1:9" ht="32.25" customHeight="1" x14ac:dyDescent="0.3">
      <c r="A21" s="308" t="s">
        <v>464</v>
      </c>
      <c r="B21" s="309"/>
      <c r="C21" s="139">
        <f>D12+D20</f>
        <v>0</v>
      </c>
      <c r="D21" s="139" t="s">
        <v>420</v>
      </c>
      <c r="E21" s="310"/>
      <c r="F21" s="311"/>
      <c r="G21" s="311"/>
      <c r="H21" s="312"/>
    </row>
    <row r="22" spans="1:9" ht="33.75" customHeight="1" x14ac:dyDescent="0.3">
      <c r="A22" s="140"/>
      <c r="B22" s="307" t="s">
        <v>429</v>
      </c>
      <c r="C22" s="307"/>
      <c r="D22" s="307"/>
      <c r="E22" s="307"/>
      <c r="F22" s="307"/>
      <c r="G22" s="145">
        <f>C21/3</f>
        <v>0</v>
      </c>
      <c r="H22" s="141" t="s">
        <v>386</v>
      </c>
    </row>
    <row r="23" spans="1:9" ht="47.25" customHeight="1" x14ac:dyDescent="0.3">
      <c r="A23" s="267" t="s">
        <v>430</v>
      </c>
      <c r="B23" s="268"/>
      <c r="C23" s="270" t="s">
        <v>370</v>
      </c>
      <c r="D23" s="270"/>
      <c r="E23" s="270"/>
      <c r="F23" s="270"/>
      <c r="G23" s="270"/>
      <c r="H23" s="270"/>
    </row>
  </sheetData>
  <sheetProtection selectLockedCells="1"/>
  <mergeCells count="27">
    <mergeCell ref="A23:B23"/>
    <mergeCell ref="C23:H23"/>
    <mergeCell ref="A14:H14"/>
    <mergeCell ref="A1:B1"/>
    <mergeCell ref="C1:H1"/>
    <mergeCell ref="A8:B8"/>
    <mergeCell ref="A9:B9"/>
    <mergeCell ref="A6:H6"/>
    <mergeCell ref="A2:B2"/>
    <mergeCell ref="C2:E2"/>
    <mergeCell ref="A11:F11"/>
    <mergeCell ref="A10:B10"/>
    <mergeCell ref="A12:C12"/>
    <mergeCell ref="A13:B13"/>
    <mergeCell ref="C13:H13"/>
    <mergeCell ref="A7:B7"/>
    <mergeCell ref="E12:H12"/>
    <mergeCell ref="E20:H20"/>
    <mergeCell ref="B22:F22"/>
    <mergeCell ref="A21:B21"/>
    <mergeCell ref="E21:H21"/>
    <mergeCell ref="A20:C20"/>
    <mergeCell ref="A18:B18"/>
    <mergeCell ref="A17:B17"/>
    <mergeCell ref="A16:B16"/>
    <mergeCell ref="A15:B15"/>
    <mergeCell ref="A19:F19"/>
  </mergeCells>
  <pageMargins left="0.7" right="0.7" top="0.75" bottom="0.75" header="0.3" footer="0.3"/>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2:C35"/>
  <sheetViews>
    <sheetView showGridLines="0" workbookViewId="0">
      <selection activeCell="A34" sqref="A34"/>
    </sheetView>
  </sheetViews>
  <sheetFormatPr baseColWidth="10" defaultRowHeight="13.5" x14ac:dyDescent="0.25"/>
  <cols>
    <col min="1" max="1" width="112" customWidth="1"/>
    <col min="2" max="2" width="9.85546875" customWidth="1"/>
    <col min="3" max="3" width="5.42578125" customWidth="1"/>
  </cols>
  <sheetData>
    <row r="2" spans="1:3" ht="18" x14ac:dyDescent="0.25">
      <c r="A2" s="40" t="s">
        <v>338</v>
      </c>
    </row>
    <row r="3" spans="1:3" ht="15" x14ac:dyDescent="0.25">
      <c r="A3" s="41"/>
    </row>
    <row r="4" spans="1:3" ht="13.5" customHeight="1" x14ac:dyDescent="0.25">
      <c r="A4" s="79" t="s">
        <v>339</v>
      </c>
    </row>
    <row r="5" spans="1:3" ht="14.25" customHeight="1" x14ac:dyDescent="0.25">
      <c r="A5" s="43" t="s">
        <v>371</v>
      </c>
    </row>
    <row r="6" spans="1:3" ht="14.1" customHeight="1" x14ac:dyDescent="0.25">
      <c r="A6" s="43" t="s">
        <v>340</v>
      </c>
    </row>
    <row r="7" spans="1:3" ht="29.85" customHeight="1" x14ac:dyDescent="0.25">
      <c r="A7" s="75" t="s">
        <v>372</v>
      </c>
    </row>
    <row r="8" spans="1:3" ht="18" customHeight="1" x14ac:dyDescent="0.25">
      <c r="A8" s="75" t="s">
        <v>373</v>
      </c>
    </row>
    <row r="9" spans="1:3" ht="14.25" x14ac:dyDescent="0.25">
      <c r="A9" s="78" t="s">
        <v>374</v>
      </c>
    </row>
    <row r="10" spans="1:3" ht="15" x14ac:dyDescent="0.25">
      <c r="A10" s="75"/>
      <c r="C10" s="43"/>
    </row>
    <row r="11" spans="1:3" ht="14.25" x14ac:dyDescent="0.25">
      <c r="A11" s="43"/>
    </row>
    <row r="12" spans="1:3" ht="29.85" customHeight="1" x14ac:dyDescent="0.25">
      <c r="A12" s="43" t="s">
        <v>341</v>
      </c>
    </row>
    <row r="13" spans="1:3" ht="14.25" x14ac:dyDescent="0.25">
      <c r="A13" s="44"/>
    </row>
    <row r="14" spans="1:3" ht="15" x14ac:dyDescent="0.25">
      <c r="A14" s="80" t="s">
        <v>342</v>
      </c>
    </row>
    <row r="15" spans="1:3" ht="14.25" x14ac:dyDescent="0.25">
      <c r="A15" s="43" t="s">
        <v>343</v>
      </c>
    </row>
    <row r="16" spans="1:3" ht="42.75" x14ac:dyDescent="0.25">
      <c r="A16" s="45" t="s">
        <v>375</v>
      </c>
    </row>
    <row r="17" spans="1:1" ht="14.25" x14ac:dyDescent="0.25">
      <c r="A17" s="44"/>
    </row>
    <row r="18" spans="1:1" ht="15" x14ac:dyDescent="0.25">
      <c r="A18" s="30" t="s">
        <v>344</v>
      </c>
    </row>
    <row r="19" spans="1:1" ht="26.85" customHeight="1" x14ac:dyDescent="0.25">
      <c r="A19" s="78" t="s">
        <v>345</v>
      </c>
    </row>
    <row r="20" spans="1:1" ht="16.350000000000001" customHeight="1" x14ac:dyDescent="0.25">
      <c r="A20" s="78" t="s">
        <v>376</v>
      </c>
    </row>
    <row r="21" spans="1:1" ht="7.35" customHeight="1" x14ac:dyDescent="0.25">
      <c r="A21" s="41"/>
    </row>
    <row r="22" spans="1:1" ht="17.100000000000001" customHeight="1" x14ac:dyDescent="0.25">
      <c r="A22" s="41" t="s">
        <v>346</v>
      </c>
    </row>
    <row r="23" spans="1:1" ht="26.1" customHeight="1" x14ac:dyDescent="0.25">
      <c r="A23" s="81" t="s">
        <v>377</v>
      </c>
    </row>
    <row r="24" spans="1:1" ht="25.5" customHeight="1" x14ac:dyDescent="0.25">
      <c r="A24" s="82" t="s">
        <v>378</v>
      </c>
    </row>
    <row r="25" spans="1:1" ht="42" customHeight="1" x14ac:dyDescent="0.25">
      <c r="A25" s="46" t="s">
        <v>347</v>
      </c>
    </row>
    <row r="26" spans="1:1" ht="35.1" customHeight="1" x14ac:dyDescent="0.25">
      <c r="A26" s="47" t="s">
        <v>348</v>
      </c>
    </row>
    <row r="27" spans="1:1" ht="14.25" x14ac:dyDescent="0.25">
      <c r="A27" s="44" t="s">
        <v>349</v>
      </c>
    </row>
    <row r="28" spans="1:1" ht="14.25" x14ac:dyDescent="0.25">
      <c r="A28" s="44"/>
    </row>
    <row r="29" spans="1:1" ht="15.75" x14ac:dyDescent="0.25">
      <c r="A29" s="48" t="s">
        <v>350</v>
      </c>
    </row>
    <row r="30" spans="1:1" ht="15.75" x14ac:dyDescent="0.25">
      <c r="A30" s="48"/>
    </row>
    <row r="31" spans="1:1" ht="17.850000000000001" customHeight="1" x14ac:dyDescent="0.25">
      <c r="A31" s="42" t="s">
        <v>379</v>
      </c>
    </row>
    <row r="32" spans="1:1" ht="29.1" customHeight="1" x14ac:dyDescent="0.25">
      <c r="A32" s="43" t="s">
        <v>351</v>
      </c>
    </row>
    <row r="33" spans="1:1" ht="30" customHeight="1" x14ac:dyDescent="0.25">
      <c r="A33" s="43" t="s">
        <v>352</v>
      </c>
    </row>
    <row r="34" spans="1:1" ht="14.25" x14ac:dyDescent="0.25">
      <c r="A34" s="43"/>
    </row>
    <row r="35" spans="1:1" ht="15.75" x14ac:dyDescent="0.25">
      <c r="A35" s="29"/>
    </row>
  </sheetData>
  <sheetProtection sheet="1" objects="1" scenarios="1"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pageSetUpPr fitToPage="1"/>
  </sheetPr>
  <dimension ref="A2:E20"/>
  <sheetViews>
    <sheetView topLeftCell="A13" zoomScale="70" zoomScaleNormal="70" workbookViewId="0">
      <selection activeCell="A4" sqref="A4:D4"/>
    </sheetView>
  </sheetViews>
  <sheetFormatPr baseColWidth="10" defaultRowHeight="13.5" x14ac:dyDescent="0.25"/>
  <cols>
    <col min="1" max="1" width="20.28515625" customWidth="1"/>
    <col min="2" max="2" width="44.42578125" customWidth="1"/>
    <col min="3" max="3" width="45.42578125" customWidth="1"/>
    <col min="4" max="4" width="37.7109375" customWidth="1"/>
  </cols>
  <sheetData>
    <row r="2" spans="1:5" ht="15.75" x14ac:dyDescent="0.25">
      <c r="A2" s="355" t="s">
        <v>443</v>
      </c>
      <c r="B2" s="355"/>
      <c r="C2" s="355"/>
      <c r="D2" s="355"/>
    </row>
    <row r="3" spans="1:5" ht="16.5" thickBot="1" x14ac:dyDescent="0.3">
      <c r="A3" s="29"/>
    </row>
    <row r="4" spans="1:5" ht="28.5" customHeight="1" thickBot="1" x14ac:dyDescent="0.3">
      <c r="A4" s="356" t="s">
        <v>466</v>
      </c>
      <c r="B4" s="357"/>
      <c r="C4" s="357"/>
      <c r="D4" s="358"/>
    </row>
    <row r="5" spans="1:5" ht="23.25" customHeight="1" thickBot="1" x14ac:dyDescent="0.3">
      <c r="A5" s="50" t="s">
        <v>353</v>
      </c>
      <c r="B5" s="361" t="s">
        <v>331</v>
      </c>
      <c r="C5" s="361"/>
      <c r="D5" s="361"/>
    </row>
    <row r="6" spans="1:5" ht="50.25" customHeight="1" thickBot="1" x14ac:dyDescent="0.3">
      <c r="A6" s="359" t="s">
        <v>354</v>
      </c>
      <c r="B6" s="360" t="s">
        <v>432</v>
      </c>
      <c r="C6" s="360"/>
      <c r="D6" s="360"/>
    </row>
    <row r="7" spans="1:5" ht="39.6" customHeight="1" thickBot="1" x14ac:dyDescent="0.3">
      <c r="A7" s="359"/>
      <c r="B7" s="362" t="s">
        <v>431</v>
      </c>
      <c r="C7" s="362"/>
      <c r="D7" s="362"/>
    </row>
    <row r="8" spans="1:5" ht="35.1" customHeight="1" thickBot="1" x14ac:dyDescent="0.3">
      <c r="A8" s="359"/>
      <c r="B8" s="362"/>
      <c r="C8" s="362"/>
      <c r="D8" s="362"/>
    </row>
    <row r="9" spans="1:5" ht="39" customHeight="1" thickBot="1" x14ac:dyDescent="0.3">
      <c r="A9" s="359"/>
      <c r="B9" s="362"/>
      <c r="C9" s="362"/>
      <c r="D9" s="362"/>
    </row>
    <row r="10" spans="1:5" ht="39" customHeight="1" thickBot="1" x14ac:dyDescent="0.3">
      <c r="A10" s="351"/>
      <c r="B10" s="111" t="s">
        <v>435</v>
      </c>
      <c r="C10" s="112" t="s">
        <v>436</v>
      </c>
      <c r="D10" s="113" t="s">
        <v>437</v>
      </c>
      <c r="E10" s="106"/>
    </row>
    <row r="11" spans="1:5" ht="269.25" customHeight="1" thickBot="1" x14ac:dyDescent="0.3">
      <c r="A11" s="352"/>
      <c r="B11" s="108" t="s">
        <v>433</v>
      </c>
      <c r="C11" s="109" t="s">
        <v>434</v>
      </c>
      <c r="D11" s="110" t="s">
        <v>440</v>
      </c>
    </row>
    <row r="12" spans="1:5" ht="82.35" customHeight="1" thickBot="1" x14ac:dyDescent="0.3">
      <c r="A12" s="50" t="s">
        <v>357</v>
      </c>
      <c r="B12" s="107" t="s">
        <v>438</v>
      </c>
      <c r="C12" s="54" t="s">
        <v>441</v>
      </c>
      <c r="D12" s="76" t="s">
        <v>439</v>
      </c>
    </row>
    <row r="13" spans="1:5" ht="36.6" customHeight="1" thickBot="1" x14ac:dyDescent="0.3">
      <c r="A13" s="50" t="s">
        <v>355</v>
      </c>
      <c r="B13" s="364" t="s">
        <v>444</v>
      </c>
      <c r="C13" s="364"/>
      <c r="D13" s="364"/>
      <c r="E13" s="49"/>
    </row>
    <row r="14" spans="1:5" ht="30" customHeight="1" thickBot="1" x14ac:dyDescent="0.3">
      <c r="A14" s="50" t="s">
        <v>356</v>
      </c>
      <c r="B14" s="363" t="s">
        <v>442</v>
      </c>
      <c r="C14" s="363"/>
      <c r="D14" s="363"/>
    </row>
    <row r="15" spans="1:5" ht="19.350000000000001" hidden="1" customHeight="1" thickBot="1" x14ac:dyDescent="0.3">
      <c r="A15" s="50"/>
      <c r="B15" s="52"/>
      <c r="C15" s="52"/>
      <c r="D15" s="52"/>
    </row>
    <row r="16" spans="1:5" s="51" customFormat="1" ht="16.5" thickBot="1" x14ac:dyDescent="0.25">
      <c r="A16" s="77" t="s">
        <v>358</v>
      </c>
      <c r="B16" s="346" t="s">
        <v>359</v>
      </c>
      <c r="C16" s="347"/>
      <c r="D16" s="348"/>
    </row>
    <row r="17" spans="1:4" s="51" customFormat="1" ht="15.75" x14ac:dyDescent="0.2">
      <c r="A17" s="59"/>
      <c r="B17" s="57"/>
      <c r="C17" s="57"/>
      <c r="D17" s="58"/>
    </row>
    <row r="18" spans="1:4" ht="117.75" customHeight="1" x14ac:dyDescent="0.25">
      <c r="A18" s="349" t="s">
        <v>445</v>
      </c>
      <c r="B18" s="350"/>
      <c r="C18" s="350"/>
      <c r="D18" s="350"/>
    </row>
    <row r="19" spans="1:4" x14ac:dyDescent="0.25">
      <c r="A19" s="353"/>
      <c r="B19" s="353"/>
      <c r="C19" s="354"/>
      <c r="D19" s="354"/>
    </row>
    <row r="20" spans="1:4" x14ac:dyDescent="0.25">
      <c r="A20" s="53"/>
    </row>
  </sheetData>
  <sheetProtection sheet="1" objects="1" scenarios="1" selectLockedCells="1"/>
  <mergeCells count="12">
    <mergeCell ref="B16:D16"/>
    <mergeCell ref="A18:D18"/>
    <mergeCell ref="A10:A11"/>
    <mergeCell ref="A19:D19"/>
    <mergeCell ref="A2:D2"/>
    <mergeCell ref="A4:D4"/>
    <mergeCell ref="A6:A9"/>
    <mergeCell ref="B6:D6"/>
    <mergeCell ref="B5:D5"/>
    <mergeCell ref="B7:D9"/>
    <mergeCell ref="B14:D14"/>
    <mergeCell ref="B13:D13"/>
  </mergeCell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249977111117893"/>
    <pageSetUpPr fitToPage="1"/>
  </sheetPr>
  <dimension ref="A2:F17"/>
  <sheetViews>
    <sheetView zoomScale="80" zoomScaleNormal="80" workbookViewId="0">
      <selection activeCell="A4" sqref="A4:C4"/>
    </sheetView>
  </sheetViews>
  <sheetFormatPr baseColWidth="10" defaultRowHeight="13.5" x14ac:dyDescent="0.25"/>
  <cols>
    <col min="1" max="1" width="23.28515625" customWidth="1"/>
    <col min="2" max="2" width="41.7109375" customWidth="1"/>
    <col min="3" max="3" width="52.42578125" customWidth="1"/>
  </cols>
  <sheetData>
    <row r="2" spans="1:6" ht="15.75" x14ac:dyDescent="0.25">
      <c r="A2" s="355" t="s">
        <v>443</v>
      </c>
      <c r="B2" s="355"/>
      <c r="C2" s="355"/>
    </row>
    <row r="3" spans="1:6" ht="16.5" thickBot="1" x14ac:dyDescent="0.3">
      <c r="A3" s="29"/>
    </row>
    <row r="4" spans="1:6" ht="57.75" customHeight="1" thickBot="1" x14ac:dyDescent="0.3">
      <c r="A4" s="375" t="s">
        <v>459</v>
      </c>
      <c r="B4" s="376"/>
      <c r="C4" s="377"/>
    </row>
    <row r="5" spans="1:6" ht="70.5" customHeight="1" x14ac:dyDescent="0.25">
      <c r="A5" s="372" t="s">
        <v>354</v>
      </c>
      <c r="B5" s="378" t="s">
        <v>446</v>
      </c>
      <c r="C5" s="378"/>
    </row>
    <row r="6" spans="1:6" ht="99.75" customHeight="1" thickBot="1" x14ac:dyDescent="0.3">
      <c r="A6" s="373"/>
      <c r="B6" s="371" t="s">
        <v>447</v>
      </c>
      <c r="C6" s="371"/>
    </row>
    <row r="7" spans="1:6" ht="150.75" customHeight="1" thickBot="1" x14ac:dyDescent="0.3">
      <c r="A7" s="374"/>
      <c r="B7" s="369" t="s">
        <v>458</v>
      </c>
      <c r="C7" s="370"/>
    </row>
    <row r="8" spans="1:6" ht="30.75" customHeight="1" thickBot="1" x14ac:dyDescent="0.3">
      <c r="A8" s="359"/>
      <c r="B8" s="114" t="s">
        <v>448</v>
      </c>
      <c r="C8" s="114" t="s">
        <v>449</v>
      </c>
    </row>
    <row r="9" spans="1:6" ht="111" customHeight="1" thickBot="1" x14ac:dyDescent="0.3">
      <c r="A9" s="359"/>
      <c r="B9" s="115" t="s">
        <v>454</v>
      </c>
      <c r="C9" s="116" t="s">
        <v>455</v>
      </c>
    </row>
    <row r="10" spans="1:6" ht="35.25" customHeight="1" thickBot="1" x14ac:dyDescent="0.3">
      <c r="A10" s="103" t="s">
        <v>353</v>
      </c>
      <c r="B10" s="117" t="s">
        <v>452</v>
      </c>
      <c r="C10" s="117" t="s">
        <v>453</v>
      </c>
    </row>
    <row r="11" spans="1:6" ht="49.5" customHeight="1" thickBot="1" x14ac:dyDescent="0.3">
      <c r="A11" s="50" t="s">
        <v>357</v>
      </c>
      <c r="B11" s="107" t="s">
        <v>450</v>
      </c>
      <c r="C11" s="76" t="s">
        <v>451</v>
      </c>
      <c r="F11" s="2"/>
    </row>
    <row r="12" spans="1:6" ht="69" customHeight="1" thickBot="1" x14ac:dyDescent="0.3">
      <c r="A12" s="50" t="s">
        <v>355</v>
      </c>
      <c r="B12" s="117" t="s">
        <v>457</v>
      </c>
      <c r="C12" s="117" t="s">
        <v>456</v>
      </c>
    </row>
    <row r="13" spans="1:6" ht="30" customHeight="1" thickBot="1" x14ac:dyDescent="0.3">
      <c r="A13" s="50" t="s">
        <v>356</v>
      </c>
      <c r="B13" s="363" t="s">
        <v>442</v>
      </c>
      <c r="C13" s="363"/>
    </row>
    <row r="14" spans="1:6" s="51" customFormat="1" ht="23.25" customHeight="1" thickBot="1" x14ac:dyDescent="0.25">
      <c r="A14" s="77" t="s">
        <v>358</v>
      </c>
      <c r="B14" s="346" t="s">
        <v>359</v>
      </c>
      <c r="C14" s="348"/>
    </row>
    <row r="15" spans="1:6" x14ac:dyDescent="0.25">
      <c r="A15" s="55"/>
      <c r="B15" s="56"/>
      <c r="C15" s="56"/>
    </row>
    <row r="16" spans="1:6" ht="14.25" thickBot="1" x14ac:dyDescent="0.3">
      <c r="A16" s="365"/>
      <c r="B16" s="365"/>
      <c r="C16" s="366"/>
    </row>
    <row r="17" spans="1:3" ht="15.75" customHeight="1" x14ac:dyDescent="0.25">
      <c r="A17" s="367"/>
      <c r="B17" s="367"/>
      <c r="C17" s="368"/>
    </row>
  </sheetData>
  <sheetProtection sheet="1" objects="1" scenarios="1" selectLockedCells="1"/>
  <mergeCells count="10">
    <mergeCell ref="B6:C6"/>
    <mergeCell ref="A5:A7"/>
    <mergeCell ref="A2:C2"/>
    <mergeCell ref="A4:C4"/>
    <mergeCell ref="B5:C5"/>
    <mergeCell ref="A8:A9"/>
    <mergeCell ref="B13:C13"/>
    <mergeCell ref="B14:C14"/>
    <mergeCell ref="A16:C17"/>
    <mergeCell ref="B7:C7"/>
  </mergeCells>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F110"/>
  <sheetViews>
    <sheetView showGridLines="0" topLeftCell="D1" zoomScale="80" zoomScaleNormal="80" workbookViewId="0">
      <selection activeCell="D1" sqref="A1:XFD1048576"/>
    </sheetView>
  </sheetViews>
  <sheetFormatPr baseColWidth="10" defaultColWidth="11.42578125" defaultRowHeight="14.25" x14ac:dyDescent="0.3"/>
  <cols>
    <col min="1" max="1" width="123.42578125" customWidth="1"/>
    <col min="2" max="2" width="76.42578125" customWidth="1"/>
    <col min="3" max="3" width="83" style="1" customWidth="1"/>
    <col min="4" max="4" width="97.42578125" customWidth="1"/>
    <col min="5" max="5" width="97.42578125" style="26" customWidth="1"/>
    <col min="6" max="6" width="44.140625" customWidth="1"/>
  </cols>
  <sheetData>
    <row r="1" spans="1:6" ht="15" x14ac:dyDescent="0.25">
      <c r="A1" t="s">
        <v>74</v>
      </c>
      <c r="B1" s="3" t="s">
        <v>73</v>
      </c>
      <c r="C1" s="3" t="s">
        <v>76</v>
      </c>
      <c r="D1" s="3" t="s">
        <v>75</v>
      </c>
      <c r="E1" s="3" t="s">
        <v>328</v>
      </c>
      <c r="F1" s="3" t="s">
        <v>329</v>
      </c>
    </row>
    <row r="2" spans="1:6" ht="27" customHeight="1" x14ac:dyDescent="0.3">
      <c r="A2" s="4" t="s">
        <v>146</v>
      </c>
      <c r="B2" s="4" t="s">
        <v>152</v>
      </c>
      <c r="C2" s="5" t="s">
        <v>78</v>
      </c>
      <c r="D2" s="6" t="s">
        <v>104</v>
      </c>
      <c r="E2" s="7" t="s">
        <v>230</v>
      </c>
      <c r="F2" s="8" t="s">
        <v>288</v>
      </c>
    </row>
    <row r="3" spans="1:6" ht="27" customHeight="1" x14ac:dyDescent="0.3">
      <c r="A3" s="9" t="s">
        <v>147</v>
      </c>
      <c r="B3" s="10" t="s">
        <v>1</v>
      </c>
      <c r="C3" s="5" t="s">
        <v>79</v>
      </c>
      <c r="D3" s="11" t="s">
        <v>103</v>
      </c>
      <c r="E3" s="12" t="s">
        <v>233</v>
      </c>
      <c r="F3" s="13" t="s">
        <v>289</v>
      </c>
    </row>
    <row r="4" spans="1:6" ht="27" customHeight="1" x14ac:dyDescent="0.3">
      <c r="A4" s="4" t="s">
        <v>148</v>
      </c>
      <c r="B4" s="5" t="s">
        <v>2</v>
      </c>
      <c r="C4" s="10" t="s">
        <v>81</v>
      </c>
      <c r="D4" s="6" t="s">
        <v>80</v>
      </c>
      <c r="E4" s="12" t="s">
        <v>234</v>
      </c>
      <c r="F4" s="8" t="s">
        <v>290</v>
      </c>
    </row>
    <row r="5" spans="1:6" ht="27" customHeight="1" x14ac:dyDescent="0.3">
      <c r="A5" s="9" t="s">
        <v>149</v>
      </c>
      <c r="B5" s="10" t="s">
        <v>3</v>
      </c>
      <c r="C5" s="5" t="s">
        <v>82</v>
      </c>
      <c r="D5" s="11" t="s">
        <v>92</v>
      </c>
      <c r="E5" s="12" t="s">
        <v>235</v>
      </c>
      <c r="F5" s="13" t="s">
        <v>291</v>
      </c>
    </row>
    <row r="6" spans="1:6" ht="27" customHeight="1" x14ac:dyDescent="0.3">
      <c r="A6" s="4" t="s">
        <v>150</v>
      </c>
      <c r="B6" s="5" t="s">
        <v>4</v>
      </c>
      <c r="C6" s="10" t="s">
        <v>83</v>
      </c>
      <c r="D6" s="6" t="s">
        <v>93</v>
      </c>
      <c r="E6" s="12" t="s">
        <v>236</v>
      </c>
      <c r="F6" s="8" t="s">
        <v>292</v>
      </c>
    </row>
    <row r="7" spans="1:6" ht="27" customHeight="1" x14ac:dyDescent="0.3">
      <c r="A7" s="9" t="s">
        <v>151</v>
      </c>
      <c r="B7" s="9" t="s">
        <v>153</v>
      </c>
      <c r="C7" s="5" t="s">
        <v>84</v>
      </c>
      <c r="D7" s="6" t="s">
        <v>105</v>
      </c>
      <c r="E7" s="12" t="s">
        <v>237</v>
      </c>
      <c r="F7" s="13" t="s">
        <v>293</v>
      </c>
    </row>
    <row r="8" spans="1:6" ht="13.5" customHeight="1" x14ac:dyDescent="0.3">
      <c r="B8" s="14" t="s">
        <v>5</v>
      </c>
      <c r="C8" s="10" t="s">
        <v>85</v>
      </c>
      <c r="D8" s="15" t="s">
        <v>176</v>
      </c>
      <c r="E8" s="12" t="s">
        <v>238</v>
      </c>
      <c r="F8" s="8" t="s">
        <v>294</v>
      </c>
    </row>
    <row r="9" spans="1:6" ht="27" x14ac:dyDescent="0.3">
      <c r="B9" s="16" t="s">
        <v>6</v>
      </c>
      <c r="C9" s="5" t="s">
        <v>86</v>
      </c>
      <c r="D9" s="6" t="s">
        <v>106</v>
      </c>
      <c r="E9" s="12" t="s">
        <v>239</v>
      </c>
      <c r="F9" s="13" t="s">
        <v>295</v>
      </c>
    </row>
    <row r="10" spans="1:6" x14ac:dyDescent="0.3">
      <c r="B10" s="4" t="s">
        <v>154</v>
      </c>
      <c r="C10" s="10" t="s">
        <v>87</v>
      </c>
      <c r="D10" s="11" t="s">
        <v>175</v>
      </c>
      <c r="E10" s="12" t="s">
        <v>259</v>
      </c>
      <c r="F10" s="8" t="s">
        <v>296</v>
      </c>
    </row>
    <row r="11" spans="1:6" ht="27" x14ac:dyDescent="0.3">
      <c r="A11" s="2" t="s">
        <v>68</v>
      </c>
      <c r="B11" s="16" t="s">
        <v>7</v>
      </c>
      <c r="C11" s="5" t="s">
        <v>88</v>
      </c>
      <c r="D11" s="6" t="s">
        <v>107</v>
      </c>
      <c r="E11" s="12" t="s">
        <v>240</v>
      </c>
      <c r="F11" s="13" t="s">
        <v>297</v>
      </c>
    </row>
    <row r="12" spans="1:6" ht="18.75" customHeight="1" x14ac:dyDescent="0.3">
      <c r="A12" t="s">
        <v>69</v>
      </c>
      <c r="B12" s="14" t="s">
        <v>8</v>
      </c>
      <c r="C12" s="10" t="s">
        <v>89</v>
      </c>
      <c r="D12" s="6" t="s">
        <v>108</v>
      </c>
      <c r="E12" s="12" t="s">
        <v>241</v>
      </c>
      <c r="F12" s="8" t="s">
        <v>298</v>
      </c>
    </row>
    <row r="13" spans="1:6" ht="19.5" customHeight="1" x14ac:dyDescent="0.3">
      <c r="A13" t="s">
        <v>313</v>
      </c>
      <c r="B13" s="16" t="s">
        <v>9</v>
      </c>
      <c r="C13" s="5" t="s">
        <v>90</v>
      </c>
      <c r="D13" s="11" t="s">
        <v>109</v>
      </c>
      <c r="E13" s="12" t="s">
        <v>260</v>
      </c>
      <c r="F13" s="13" t="s">
        <v>299</v>
      </c>
    </row>
    <row r="14" spans="1:6" x14ac:dyDescent="0.3">
      <c r="A14" t="s">
        <v>70</v>
      </c>
      <c r="B14" s="14" t="s">
        <v>10</v>
      </c>
      <c r="C14" s="10" t="s">
        <v>91</v>
      </c>
      <c r="D14" s="6" t="s">
        <v>177</v>
      </c>
      <c r="E14" s="12" t="s">
        <v>242</v>
      </c>
      <c r="F14" s="8" t="s">
        <v>300</v>
      </c>
    </row>
    <row r="15" spans="1:6" x14ac:dyDescent="0.3">
      <c r="A15" t="s">
        <v>71</v>
      </c>
      <c r="B15" s="17" t="s">
        <v>155</v>
      </c>
      <c r="C15" s="10" t="s">
        <v>141</v>
      </c>
      <c r="D15" s="11" t="s">
        <v>110</v>
      </c>
      <c r="E15" s="12" t="s">
        <v>243</v>
      </c>
      <c r="F15" s="13" t="s">
        <v>301</v>
      </c>
    </row>
    <row r="16" spans="1:6" x14ac:dyDescent="0.3">
      <c r="A16" t="s">
        <v>72</v>
      </c>
      <c r="B16" s="14" t="s">
        <v>11</v>
      </c>
      <c r="C16" s="10" t="s">
        <v>142</v>
      </c>
      <c r="D16" s="6" t="s">
        <v>111</v>
      </c>
      <c r="E16" s="12" t="s">
        <v>244</v>
      </c>
      <c r="F16" s="8" t="s">
        <v>302</v>
      </c>
    </row>
    <row r="17" spans="1:6" x14ac:dyDescent="0.3">
      <c r="A17" t="s">
        <v>0</v>
      </c>
      <c r="B17" s="16" t="s">
        <v>12</v>
      </c>
      <c r="C17" s="5" t="s">
        <v>143</v>
      </c>
      <c r="D17" s="6" t="s">
        <v>112</v>
      </c>
      <c r="E17" s="12" t="s">
        <v>245</v>
      </c>
      <c r="F17" s="13" t="s">
        <v>303</v>
      </c>
    </row>
    <row r="18" spans="1:6" ht="15" customHeight="1" x14ac:dyDescent="0.3">
      <c r="B18" s="14" t="s">
        <v>13</v>
      </c>
      <c r="C18" s="10" t="s">
        <v>144</v>
      </c>
      <c r="D18" s="11" t="s">
        <v>113</v>
      </c>
      <c r="E18" s="12" t="s">
        <v>261</v>
      </c>
      <c r="F18" s="8" t="s">
        <v>304</v>
      </c>
    </row>
    <row r="19" spans="1:6" ht="81" x14ac:dyDescent="0.3">
      <c r="B19" s="16" t="s">
        <v>284</v>
      </c>
      <c r="C19" s="5" t="s">
        <v>145</v>
      </c>
      <c r="D19" s="6" t="s">
        <v>114</v>
      </c>
      <c r="E19" s="12" t="s">
        <v>246</v>
      </c>
      <c r="F19" s="13" t="s">
        <v>305</v>
      </c>
    </row>
    <row r="20" spans="1:6" x14ac:dyDescent="0.3">
      <c r="B20" s="5" t="s">
        <v>14</v>
      </c>
      <c r="C20" s="10" t="s">
        <v>94</v>
      </c>
      <c r="D20" s="11" t="s">
        <v>115</v>
      </c>
      <c r="E20" s="12" t="s">
        <v>247</v>
      </c>
      <c r="F20" s="8" t="s">
        <v>306</v>
      </c>
    </row>
    <row r="21" spans="1:6" x14ac:dyDescent="0.3">
      <c r="B21" s="9" t="s">
        <v>156</v>
      </c>
      <c r="C21" s="5" t="s">
        <v>95</v>
      </c>
      <c r="D21" s="6" t="s">
        <v>116</v>
      </c>
      <c r="E21" s="12" t="s">
        <v>262</v>
      </c>
      <c r="F21" s="13" t="s">
        <v>307</v>
      </c>
    </row>
    <row r="22" spans="1:6" x14ac:dyDescent="0.3">
      <c r="B22" s="5" t="s">
        <v>15</v>
      </c>
      <c r="C22" s="10" t="s">
        <v>96</v>
      </c>
      <c r="D22" s="6" t="s">
        <v>117</v>
      </c>
      <c r="E22" s="12" t="s">
        <v>248</v>
      </c>
      <c r="F22" s="8" t="s">
        <v>308</v>
      </c>
    </row>
    <row r="23" spans="1:6" x14ac:dyDescent="0.3">
      <c r="B23" s="10" t="s">
        <v>16</v>
      </c>
      <c r="C23" s="5" t="s">
        <v>97</v>
      </c>
      <c r="D23" s="11" t="s">
        <v>118</v>
      </c>
      <c r="E23" s="12" t="s">
        <v>263</v>
      </c>
      <c r="F23" s="13" t="s">
        <v>309</v>
      </c>
    </row>
    <row r="24" spans="1:6" ht="15.75" customHeight="1" x14ac:dyDescent="0.3">
      <c r="B24" s="4" t="s">
        <v>157</v>
      </c>
      <c r="C24" s="10" t="s">
        <v>98</v>
      </c>
      <c r="D24" s="6" t="s">
        <v>119</v>
      </c>
      <c r="E24" s="12" t="s">
        <v>285</v>
      </c>
      <c r="F24" s="8" t="s">
        <v>310</v>
      </c>
    </row>
    <row r="25" spans="1:6" x14ac:dyDescent="0.3">
      <c r="B25" s="10" t="s">
        <v>17</v>
      </c>
      <c r="C25" s="5" t="s">
        <v>99</v>
      </c>
      <c r="D25" s="11" t="s">
        <v>120</v>
      </c>
      <c r="E25" s="7" t="s">
        <v>231</v>
      </c>
      <c r="F25" s="13" t="s">
        <v>311</v>
      </c>
    </row>
    <row r="26" spans="1:6" x14ac:dyDescent="0.3">
      <c r="B26" s="5" t="s">
        <v>18</v>
      </c>
      <c r="C26" s="10" t="s">
        <v>226</v>
      </c>
      <c r="D26" s="6" t="s">
        <v>121</v>
      </c>
      <c r="E26" s="12" t="s">
        <v>249</v>
      </c>
      <c r="F26" s="8" t="s">
        <v>312</v>
      </c>
    </row>
    <row r="27" spans="1:6" x14ac:dyDescent="0.3">
      <c r="B27" s="9" t="s">
        <v>158</v>
      </c>
      <c r="C27" s="5" t="s">
        <v>227</v>
      </c>
      <c r="D27" s="6" t="s">
        <v>122</v>
      </c>
      <c r="E27" s="12" t="s">
        <v>250</v>
      </c>
      <c r="F27" t="e">
        <f>IF(+#REF!="","",+#REF!)</f>
        <v>#REF!</v>
      </c>
    </row>
    <row r="28" spans="1:6" x14ac:dyDescent="0.3">
      <c r="B28" s="5" t="s">
        <v>19</v>
      </c>
      <c r="C28" s="5" t="s">
        <v>228</v>
      </c>
      <c r="D28" s="11" t="s">
        <v>123</v>
      </c>
      <c r="E28" s="12" t="s">
        <v>251</v>
      </c>
      <c r="F28" t="e">
        <f>IF(+#REF!="","",+#REF!)</f>
        <v>#REF!</v>
      </c>
    </row>
    <row r="29" spans="1:6" x14ac:dyDescent="0.3">
      <c r="B29" s="10" t="s">
        <v>20</v>
      </c>
      <c r="C29" s="10" t="s">
        <v>225</v>
      </c>
      <c r="D29" s="6" t="s">
        <v>124</v>
      </c>
      <c r="E29" s="12" t="s">
        <v>252</v>
      </c>
      <c r="F29" t="e">
        <f>IF(+#REF!="","",+#REF!)</f>
        <v>#REF!</v>
      </c>
    </row>
    <row r="30" spans="1:6" x14ac:dyDescent="0.3">
      <c r="B30" s="4" t="s">
        <v>159</v>
      </c>
      <c r="C30" s="5" t="s">
        <v>229</v>
      </c>
      <c r="D30" s="11" t="s">
        <v>125</v>
      </c>
      <c r="E30" s="12" t="s">
        <v>253</v>
      </c>
      <c r="F30" t="e">
        <f>IF(+#REF!="","",+#REF!)</f>
        <v>#REF!</v>
      </c>
    </row>
    <row r="31" spans="1:6" x14ac:dyDescent="0.3">
      <c r="B31" s="10" t="s">
        <v>21</v>
      </c>
      <c r="C31" s="10" t="s">
        <v>219</v>
      </c>
      <c r="D31" s="6" t="s">
        <v>126</v>
      </c>
      <c r="E31" s="12" t="s">
        <v>254</v>
      </c>
      <c r="F31" t="e">
        <f>IF(+#REF!="","",+#REF!)</f>
        <v>#REF!</v>
      </c>
    </row>
    <row r="32" spans="1:6" x14ac:dyDescent="0.3">
      <c r="B32" s="5" t="s">
        <v>22</v>
      </c>
      <c r="C32" s="5" t="s">
        <v>220</v>
      </c>
      <c r="D32" s="6" t="s">
        <v>127</v>
      </c>
      <c r="E32" s="12" t="s">
        <v>255</v>
      </c>
      <c r="F32" t="e">
        <f>IF(+#REF!="","",+#REF!)</f>
        <v>#REF!</v>
      </c>
    </row>
    <row r="33" spans="2:6" ht="13.5" customHeight="1" x14ac:dyDescent="0.3">
      <c r="B33" s="9" t="s">
        <v>160</v>
      </c>
      <c r="C33" s="10" t="s">
        <v>221</v>
      </c>
      <c r="D33" s="11" t="s">
        <v>128</v>
      </c>
      <c r="E33" s="12" t="s">
        <v>256</v>
      </c>
      <c r="F33" t="e">
        <f>IF(+#REF!="","",+#REF!)</f>
        <v>#REF!</v>
      </c>
    </row>
    <row r="34" spans="2:6" x14ac:dyDescent="0.3">
      <c r="B34" s="5" t="s">
        <v>23</v>
      </c>
      <c r="C34" s="5" t="s">
        <v>222</v>
      </c>
      <c r="D34" s="6" t="s">
        <v>129</v>
      </c>
      <c r="E34" s="12" t="s">
        <v>257</v>
      </c>
      <c r="F34" t="e">
        <f>IF(+#REF!="","",+#REF!)</f>
        <v>#REF!</v>
      </c>
    </row>
    <row r="35" spans="2:6" ht="15" customHeight="1" x14ac:dyDescent="0.3">
      <c r="B35" s="10" t="s">
        <v>24</v>
      </c>
      <c r="C35" s="10" t="s">
        <v>223</v>
      </c>
      <c r="D35" s="11" t="s">
        <v>130</v>
      </c>
      <c r="E35" s="12" t="s">
        <v>264</v>
      </c>
      <c r="F35" t="e">
        <f>IF(+#REF!="","",+#REF!)</f>
        <v>#REF!</v>
      </c>
    </row>
    <row r="36" spans="2:6" ht="27" x14ac:dyDescent="0.3">
      <c r="B36" s="14" t="s">
        <v>25</v>
      </c>
      <c r="C36" s="10" t="s">
        <v>224</v>
      </c>
      <c r="D36" s="6" t="s">
        <v>131</v>
      </c>
      <c r="E36" s="12" t="s">
        <v>258</v>
      </c>
      <c r="F36" t="e">
        <f>IF(+#REF!="","",+#REF!)</f>
        <v>#REF!</v>
      </c>
    </row>
    <row r="37" spans="2:6" x14ac:dyDescent="0.3">
      <c r="B37" s="10" t="s">
        <v>26</v>
      </c>
      <c r="C37" s="5"/>
      <c r="D37" s="6" t="s">
        <v>132</v>
      </c>
      <c r="E37" s="12" t="s">
        <v>286</v>
      </c>
      <c r="F37" t="e">
        <f>IF(+#REF!="","",+#REF!)</f>
        <v>#REF!</v>
      </c>
    </row>
    <row r="38" spans="2:6" x14ac:dyDescent="0.3">
      <c r="B38" s="5" t="s">
        <v>27</v>
      </c>
      <c r="C38" s="10"/>
      <c r="D38" s="11" t="s">
        <v>133</v>
      </c>
      <c r="E38" s="12" t="s">
        <v>287</v>
      </c>
      <c r="F38" t="e">
        <f>IF(+#REF!="","",+#REF!)</f>
        <v>#REF!</v>
      </c>
    </row>
    <row r="39" spans="2:6" ht="12.75" customHeight="1" x14ac:dyDescent="0.3">
      <c r="B39" s="9" t="s">
        <v>161</v>
      </c>
      <c r="C39" s="5"/>
      <c r="D39" s="6" t="s">
        <v>134</v>
      </c>
      <c r="E39" s="7" t="s">
        <v>265</v>
      </c>
      <c r="F39" t="e">
        <f>IF(+#REF!="","",+#REF!)</f>
        <v>#REF!</v>
      </c>
    </row>
    <row r="40" spans="2:6" x14ac:dyDescent="0.3">
      <c r="B40" s="5" t="s">
        <v>28</v>
      </c>
      <c r="C40" s="10"/>
      <c r="D40" s="11" t="s">
        <v>100</v>
      </c>
      <c r="E40" s="18" t="s">
        <v>314</v>
      </c>
      <c r="F40" t="e">
        <f>IF(+#REF!="","",+#REF!)</f>
        <v>#REF!</v>
      </c>
    </row>
    <row r="41" spans="2:6" x14ac:dyDescent="0.3">
      <c r="B41" s="10" t="s">
        <v>29</v>
      </c>
      <c r="C41" s="5"/>
      <c r="D41" s="6" t="s">
        <v>101</v>
      </c>
      <c r="E41" s="18" t="s">
        <v>315</v>
      </c>
      <c r="F41" t="e">
        <f>IF(+#REF!="","",+#REF!)</f>
        <v>#REF!</v>
      </c>
    </row>
    <row r="42" spans="2:6" x14ac:dyDescent="0.3">
      <c r="B42" s="5" t="s">
        <v>30</v>
      </c>
      <c r="C42" s="10"/>
      <c r="D42" s="6" t="s">
        <v>102</v>
      </c>
      <c r="E42" s="19" t="s">
        <v>316</v>
      </c>
      <c r="F42" t="e">
        <f>IF(+#REF!="","",+#REF!)</f>
        <v>#REF!</v>
      </c>
    </row>
    <row r="43" spans="2:6" x14ac:dyDescent="0.3">
      <c r="B43" s="9" t="s">
        <v>162</v>
      </c>
      <c r="C43" s="5"/>
      <c r="D43" s="11" t="s">
        <v>135</v>
      </c>
      <c r="E43" s="18" t="s">
        <v>317</v>
      </c>
      <c r="F43" t="e">
        <f>IF(+#REF!="","",+#REF!)</f>
        <v>#REF!</v>
      </c>
    </row>
    <row r="44" spans="2:6" x14ac:dyDescent="0.3">
      <c r="B44" s="5" t="s">
        <v>31</v>
      </c>
      <c r="C44" s="10"/>
      <c r="D44" s="6" t="s">
        <v>136</v>
      </c>
      <c r="E44" s="19" t="s">
        <v>318</v>
      </c>
      <c r="F44" t="e">
        <f>IF(+#REF!="","",+#REF!)</f>
        <v>#REF!</v>
      </c>
    </row>
    <row r="45" spans="2:6" x14ac:dyDescent="0.3">
      <c r="B45" s="10" t="s">
        <v>32</v>
      </c>
      <c r="C45" s="5"/>
      <c r="D45" s="11" t="s">
        <v>137</v>
      </c>
      <c r="E45" s="18" t="s">
        <v>319</v>
      </c>
      <c r="F45" t="e">
        <f>IF(+#REF!="","",+#REF!)</f>
        <v>#REF!</v>
      </c>
    </row>
    <row r="46" spans="2:6" x14ac:dyDescent="0.3">
      <c r="B46" s="4" t="s">
        <v>163</v>
      </c>
      <c r="C46" s="10"/>
      <c r="D46" s="6" t="s">
        <v>138</v>
      </c>
      <c r="E46" s="19" t="s">
        <v>320</v>
      </c>
      <c r="F46" t="e">
        <f>IF(+#REF!="","",+#REF!)</f>
        <v>#REF!</v>
      </c>
    </row>
    <row r="47" spans="2:6" x14ac:dyDescent="0.3">
      <c r="B47" s="10" t="s">
        <v>33</v>
      </c>
      <c r="C47" s="5"/>
      <c r="D47" s="6" t="s">
        <v>139</v>
      </c>
      <c r="E47" s="18" t="s">
        <v>321</v>
      </c>
      <c r="F47" t="e">
        <f>IF(+#REF!="","",+#REF!)</f>
        <v>#REF!</v>
      </c>
    </row>
    <row r="48" spans="2:6" x14ac:dyDescent="0.3">
      <c r="B48" s="4" t="s">
        <v>164</v>
      </c>
      <c r="C48" s="10"/>
      <c r="D48" s="11" t="s">
        <v>140</v>
      </c>
      <c r="E48" s="19" t="s">
        <v>322</v>
      </c>
      <c r="F48" t="e">
        <f>IF(+#REF!="","",+#REF!)</f>
        <v>#REF!</v>
      </c>
    </row>
    <row r="49" spans="2:6" x14ac:dyDescent="0.3">
      <c r="B49" s="10" t="s">
        <v>34</v>
      </c>
      <c r="C49" s="5"/>
      <c r="D49" s="6"/>
      <c r="E49" s="18" t="s">
        <v>323</v>
      </c>
      <c r="F49" t="e">
        <f>IF(+#REF!="","",+#REF!)</f>
        <v>#REF!</v>
      </c>
    </row>
    <row r="50" spans="2:6" x14ac:dyDescent="0.3">
      <c r="B50" s="5" t="s">
        <v>35</v>
      </c>
      <c r="C50" s="10"/>
      <c r="D50" s="11"/>
      <c r="E50" s="19" t="s">
        <v>324</v>
      </c>
      <c r="F50" t="e">
        <f>IF(+#REF!="","",+#REF!)</f>
        <v>#REF!</v>
      </c>
    </row>
    <row r="51" spans="2:6" x14ac:dyDescent="0.3">
      <c r="B51" s="10" t="s">
        <v>36</v>
      </c>
      <c r="C51" s="5"/>
      <c r="D51" s="6"/>
      <c r="E51" s="18" t="s">
        <v>325</v>
      </c>
      <c r="F51" t="e">
        <f>IF(+#REF!="","",+#REF!)</f>
        <v>#REF!</v>
      </c>
    </row>
    <row r="52" spans="2:6" x14ac:dyDescent="0.3">
      <c r="B52" s="4" t="s">
        <v>165</v>
      </c>
      <c r="C52" s="10"/>
      <c r="D52" s="6"/>
      <c r="E52" s="19" t="s">
        <v>326</v>
      </c>
      <c r="F52" t="e">
        <f>IF(+#REF!="","",+#REF!)</f>
        <v>#REF!</v>
      </c>
    </row>
    <row r="53" spans="2:6" x14ac:dyDescent="0.3">
      <c r="B53" s="10" t="s">
        <v>37</v>
      </c>
      <c r="C53" s="5"/>
      <c r="D53" s="11"/>
      <c r="E53" s="18" t="s">
        <v>327</v>
      </c>
      <c r="F53" t="e">
        <f>IF(+#REF!="","",+#REF!)</f>
        <v>#REF!</v>
      </c>
    </row>
    <row r="54" spans="2:6" x14ac:dyDescent="0.3">
      <c r="B54" s="5" t="s">
        <v>38</v>
      </c>
      <c r="C54" s="10"/>
      <c r="D54" s="6"/>
      <c r="E54" s="7" t="s">
        <v>283</v>
      </c>
      <c r="F54" t="e">
        <f>IF(+#REF!="","",+#REF!)</f>
        <v>#REF!</v>
      </c>
    </row>
    <row r="55" spans="2:6" x14ac:dyDescent="0.3">
      <c r="B55" s="10" t="s">
        <v>39</v>
      </c>
      <c r="C55" s="5"/>
      <c r="D55" s="11"/>
      <c r="E55" s="12" t="s">
        <v>266</v>
      </c>
      <c r="F55" t="e">
        <f>IF(+#REF!="","",+#REF!)</f>
        <v>#REF!</v>
      </c>
    </row>
    <row r="56" spans="2:6" x14ac:dyDescent="0.3">
      <c r="B56" s="5" t="s">
        <v>40</v>
      </c>
      <c r="C56" s="10"/>
      <c r="D56" s="6"/>
      <c r="E56" s="12" t="s">
        <v>267</v>
      </c>
      <c r="F56" t="e">
        <f>IF(+#REF!="","",+#REF!)</f>
        <v>#REF!</v>
      </c>
    </row>
    <row r="57" spans="2:6" x14ac:dyDescent="0.3">
      <c r="B57" s="10" t="s">
        <v>41</v>
      </c>
      <c r="C57" s="5"/>
      <c r="D57" s="6"/>
      <c r="E57" s="12" t="s">
        <v>268</v>
      </c>
      <c r="F57" t="e">
        <f>IF(+#REF!="","",+#REF!)</f>
        <v>#REF!</v>
      </c>
    </row>
    <row r="58" spans="2:6" x14ac:dyDescent="0.3">
      <c r="B58" s="4" t="s">
        <v>166</v>
      </c>
      <c r="C58" s="10"/>
      <c r="D58" s="11"/>
      <c r="E58" s="12" t="s">
        <v>269</v>
      </c>
      <c r="F58" t="e">
        <f>IF(+#REF!="","",+#REF!)</f>
        <v>#REF!</v>
      </c>
    </row>
    <row r="59" spans="2:6" x14ac:dyDescent="0.3">
      <c r="B59" s="10" t="s">
        <v>42</v>
      </c>
      <c r="C59" s="20" t="s">
        <v>179</v>
      </c>
      <c r="D59" s="6"/>
      <c r="E59" s="12" t="s">
        <v>270</v>
      </c>
      <c r="F59" t="e">
        <f>IF(+#REF!="","",+#REF!)</f>
        <v>#REF!</v>
      </c>
    </row>
    <row r="60" spans="2:6" x14ac:dyDescent="0.3">
      <c r="B60" s="5" t="s">
        <v>43</v>
      </c>
      <c r="C60" s="21" t="s">
        <v>178</v>
      </c>
      <c r="D60" s="11"/>
      <c r="E60" s="12" t="s">
        <v>271</v>
      </c>
      <c r="F60" t="e">
        <f>IF(+#REF!="","",+#REF!)</f>
        <v>#REF!</v>
      </c>
    </row>
    <row r="61" spans="2:6" x14ac:dyDescent="0.3">
      <c r="B61" s="9" t="s">
        <v>167</v>
      </c>
      <c r="C61" s="21" t="s">
        <v>180</v>
      </c>
      <c r="D61" s="6"/>
      <c r="E61" s="12" t="s">
        <v>272</v>
      </c>
      <c r="F61" t="e">
        <f>IF(+#REF!="","",+#REF!)</f>
        <v>#REF!</v>
      </c>
    </row>
    <row r="62" spans="2:6" x14ac:dyDescent="0.3">
      <c r="B62" s="5" t="s">
        <v>44</v>
      </c>
      <c r="C62" s="21" t="s">
        <v>181</v>
      </c>
      <c r="D62" s="6"/>
      <c r="E62" s="12" t="s">
        <v>273</v>
      </c>
      <c r="F62" t="e">
        <f>IF(+#REF!="","",+#REF!)</f>
        <v>#REF!</v>
      </c>
    </row>
    <row r="63" spans="2:6" x14ac:dyDescent="0.3">
      <c r="B63" s="10" t="s">
        <v>45</v>
      </c>
      <c r="C63" s="21" t="s">
        <v>182</v>
      </c>
      <c r="D63" s="11"/>
      <c r="E63" s="12" t="s">
        <v>274</v>
      </c>
      <c r="F63" t="e">
        <f>IF(+#REF!="","",+#REF!)</f>
        <v>#REF!</v>
      </c>
    </row>
    <row r="64" spans="2:6" x14ac:dyDescent="0.3">
      <c r="B64" s="5" t="s">
        <v>46</v>
      </c>
      <c r="C64" s="21" t="s">
        <v>183</v>
      </c>
      <c r="D64" s="6"/>
      <c r="E64" s="12" t="s">
        <v>275</v>
      </c>
      <c r="F64" t="e">
        <f>IF(+#REF!="","",+#REF!)</f>
        <v>#REF!</v>
      </c>
    </row>
    <row r="65" spans="2:6" x14ac:dyDescent="0.3">
      <c r="B65" s="10" t="s">
        <v>47</v>
      </c>
      <c r="C65" s="21" t="s">
        <v>184</v>
      </c>
      <c r="D65" s="11"/>
      <c r="E65" s="12" t="s">
        <v>276</v>
      </c>
      <c r="F65" t="e">
        <f>IF(+#REF!="","",+#REF!)</f>
        <v>#REF!</v>
      </c>
    </row>
    <row r="66" spans="2:6" x14ac:dyDescent="0.3">
      <c r="B66" s="4" t="s">
        <v>168</v>
      </c>
      <c r="C66" s="21" t="s">
        <v>185</v>
      </c>
      <c r="D66" s="6"/>
      <c r="E66" s="22" t="s">
        <v>232</v>
      </c>
      <c r="F66" t="e">
        <f>IF(+#REF!="","",+#REF!)</f>
        <v>#REF!</v>
      </c>
    </row>
    <row r="67" spans="2:6" x14ac:dyDescent="0.3">
      <c r="B67" s="10" t="s">
        <v>48</v>
      </c>
      <c r="C67" s="21" t="s">
        <v>186</v>
      </c>
      <c r="D67" s="6"/>
      <c r="E67" s="12" t="s">
        <v>277</v>
      </c>
      <c r="F67" t="e">
        <f>IF(+#REF!="","",+#REF!)</f>
        <v>#REF!</v>
      </c>
    </row>
    <row r="68" spans="2:6" x14ac:dyDescent="0.3">
      <c r="B68" s="5" t="s">
        <v>49</v>
      </c>
      <c r="C68" s="23"/>
      <c r="D68" s="11"/>
      <c r="E68" s="12" t="s">
        <v>278</v>
      </c>
      <c r="F68" t="e">
        <f>IF(+#REF!="","",+#REF!)</f>
        <v>#REF!</v>
      </c>
    </row>
    <row r="69" spans="2:6" x14ac:dyDescent="0.3">
      <c r="B69" s="9" t="s">
        <v>169</v>
      </c>
      <c r="C69" s="24"/>
      <c r="D69" s="6"/>
      <c r="E69" s="12" t="s">
        <v>279</v>
      </c>
      <c r="F69" t="e">
        <f>IF(+#REF!="","",+#REF!)</f>
        <v>#REF!</v>
      </c>
    </row>
    <row r="70" spans="2:6" ht="108" x14ac:dyDescent="0.3">
      <c r="B70" s="14" t="s">
        <v>67</v>
      </c>
      <c r="C70" s="25"/>
      <c r="D70" s="11"/>
      <c r="E70" s="12" t="s">
        <v>280</v>
      </c>
      <c r="F70" t="e">
        <f>IF(+#REF!="","",+#REF!)</f>
        <v>#REF!</v>
      </c>
    </row>
    <row r="71" spans="2:6" x14ac:dyDescent="0.3">
      <c r="B71" s="9" t="s">
        <v>170</v>
      </c>
      <c r="C71" s="24" t="s">
        <v>187</v>
      </c>
      <c r="D71" s="6"/>
      <c r="E71" s="12" t="s">
        <v>281</v>
      </c>
      <c r="F71" t="e">
        <f>IF(+#REF!="","",+#REF!)</f>
        <v>#REF!</v>
      </c>
    </row>
    <row r="72" spans="2:6" x14ac:dyDescent="0.3">
      <c r="B72" s="5" t="s">
        <v>50</v>
      </c>
      <c r="C72" s="24" t="s">
        <v>188</v>
      </c>
      <c r="D72" s="6"/>
      <c r="E72" s="12" t="s">
        <v>282</v>
      </c>
      <c r="F72" t="e">
        <f>IF(+#REF!="","",+#REF!)</f>
        <v>#REF!</v>
      </c>
    </row>
    <row r="73" spans="2:6" x14ac:dyDescent="0.3">
      <c r="B73" s="10" t="s">
        <v>51</v>
      </c>
      <c r="C73" s="24" t="s">
        <v>189</v>
      </c>
      <c r="D73" s="11"/>
      <c r="E73" s="12"/>
      <c r="F73" t="e">
        <f>IF(+#REF!="","",+#REF!)</f>
        <v>#REF!</v>
      </c>
    </row>
    <row r="74" spans="2:6" x14ac:dyDescent="0.3">
      <c r="B74" s="5" t="s">
        <v>52</v>
      </c>
      <c r="C74" s="24" t="s">
        <v>190</v>
      </c>
      <c r="D74" s="6"/>
      <c r="E74" s="12"/>
      <c r="F74" t="e">
        <f>IF(+#REF!="","",+#REF!)</f>
        <v>#REF!</v>
      </c>
    </row>
    <row r="75" spans="2:6" x14ac:dyDescent="0.3">
      <c r="B75" s="9" t="s">
        <v>171</v>
      </c>
      <c r="C75" s="24" t="s">
        <v>191</v>
      </c>
      <c r="D75" s="11"/>
      <c r="F75" t="e">
        <f>IF(+#REF!="","",+#REF!)</f>
        <v>#REF!</v>
      </c>
    </row>
    <row r="76" spans="2:6" x14ac:dyDescent="0.3">
      <c r="B76" s="5" t="s">
        <v>53</v>
      </c>
      <c r="C76" s="24" t="s">
        <v>192</v>
      </c>
      <c r="E76" s="27" t="s">
        <v>330</v>
      </c>
      <c r="F76" t="e">
        <f>IF(+#REF!="","",+#REF!)</f>
        <v>#REF!</v>
      </c>
    </row>
    <row r="77" spans="2:6" x14ac:dyDescent="0.3">
      <c r="B77" s="10" t="s">
        <v>54</v>
      </c>
      <c r="C77" s="24" t="s">
        <v>193</v>
      </c>
    </row>
    <row r="78" spans="2:6" x14ac:dyDescent="0.3">
      <c r="B78" s="4" t="s">
        <v>172</v>
      </c>
      <c r="C78" s="24" t="s">
        <v>194</v>
      </c>
    </row>
    <row r="79" spans="2:6" x14ac:dyDescent="0.3">
      <c r="B79" s="10" t="s">
        <v>55</v>
      </c>
      <c r="C79" s="24" t="s">
        <v>195</v>
      </c>
    </row>
    <row r="80" spans="2:6" x14ac:dyDescent="0.3">
      <c r="B80" s="5" t="s">
        <v>56</v>
      </c>
      <c r="C80" s="24" t="s">
        <v>196</v>
      </c>
    </row>
    <row r="81" spans="2:3" x14ac:dyDescent="0.3">
      <c r="B81" s="10" t="s">
        <v>57</v>
      </c>
      <c r="C81" s="24" t="s">
        <v>197</v>
      </c>
    </row>
    <row r="82" spans="2:3" ht="27" x14ac:dyDescent="0.3">
      <c r="B82" s="14" t="s">
        <v>58</v>
      </c>
      <c r="C82" s="24" t="s">
        <v>198</v>
      </c>
    </row>
    <row r="83" spans="2:3" x14ac:dyDescent="0.3">
      <c r="B83" s="9" t="s">
        <v>173</v>
      </c>
      <c r="C83" s="24" t="s">
        <v>199</v>
      </c>
    </row>
    <row r="84" spans="2:3" x14ac:dyDescent="0.3">
      <c r="B84" s="5" t="s">
        <v>59</v>
      </c>
      <c r="C84" s="24" t="s">
        <v>200</v>
      </c>
    </row>
    <row r="85" spans="2:3" x14ac:dyDescent="0.3">
      <c r="B85" s="10" t="s">
        <v>77</v>
      </c>
      <c r="C85" s="24" t="s">
        <v>201</v>
      </c>
    </row>
    <row r="86" spans="2:3" ht="27" x14ac:dyDescent="0.3">
      <c r="B86" s="14" t="s">
        <v>60</v>
      </c>
      <c r="C86" s="24" t="s">
        <v>202</v>
      </c>
    </row>
    <row r="87" spans="2:3" x14ac:dyDescent="0.3">
      <c r="B87" s="10" t="s">
        <v>61</v>
      </c>
      <c r="C87" s="24" t="s">
        <v>203</v>
      </c>
    </row>
    <row r="88" spans="2:3" x14ac:dyDescent="0.3">
      <c r="B88" s="14" t="s">
        <v>62</v>
      </c>
      <c r="C88" s="24" t="s">
        <v>204</v>
      </c>
    </row>
    <row r="89" spans="2:3" x14ac:dyDescent="0.3">
      <c r="B89" s="9" t="s">
        <v>174</v>
      </c>
      <c r="C89" s="24" t="s">
        <v>205</v>
      </c>
    </row>
    <row r="90" spans="2:3" ht="25.5" customHeight="1" x14ac:dyDescent="0.3">
      <c r="B90" s="14" t="s">
        <v>63</v>
      </c>
      <c r="C90" s="24" t="s">
        <v>206</v>
      </c>
    </row>
    <row r="91" spans="2:3" ht="27" x14ac:dyDescent="0.3">
      <c r="B91" s="16" t="s">
        <v>64</v>
      </c>
      <c r="C91" s="24" t="s">
        <v>207</v>
      </c>
    </row>
    <row r="92" spans="2:3" ht="54" x14ac:dyDescent="0.3">
      <c r="B92" s="14" t="s">
        <v>66</v>
      </c>
      <c r="C92" s="24" t="s">
        <v>208</v>
      </c>
    </row>
    <row r="93" spans="2:3" ht="27" x14ac:dyDescent="0.3">
      <c r="B93" s="16" t="s">
        <v>65</v>
      </c>
      <c r="C93" s="24" t="s">
        <v>209</v>
      </c>
    </row>
    <row r="94" spans="2:3" x14ac:dyDescent="0.3">
      <c r="B94" s="1"/>
      <c r="C94" s="24" t="s">
        <v>210</v>
      </c>
    </row>
    <row r="95" spans="2:3" x14ac:dyDescent="0.3">
      <c r="C95" s="24" t="s">
        <v>211</v>
      </c>
    </row>
    <row r="96" spans="2:3" x14ac:dyDescent="0.3">
      <c r="C96" s="24" t="s">
        <v>212</v>
      </c>
    </row>
    <row r="97" spans="3:3" x14ac:dyDescent="0.3">
      <c r="C97" s="24" t="s">
        <v>213</v>
      </c>
    </row>
    <row r="98" spans="3:3" x14ac:dyDescent="0.3">
      <c r="C98" s="24" t="s">
        <v>214</v>
      </c>
    </row>
    <row r="99" spans="3:3" x14ac:dyDescent="0.3">
      <c r="C99" s="24" t="s">
        <v>215</v>
      </c>
    </row>
    <row r="100" spans="3:3" x14ac:dyDescent="0.3">
      <c r="C100" s="24" t="s">
        <v>216</v>
      </c>
    </row>
    <row r="101" spans="3:3" x14ac:dyDescent="0.3">
      <c r="C101" s="24" t="s">
        <v>217</v>
      </c>
    </row>
    <row r="102" spans="3:3" x14ac:dyDescent="0.3">
      <c r="C102" s="24" t="s">
        <v>218</v>
      </c>
    </row>
    <row r="103" spans="3:3" x14ac:dyDescent="0.3">
      <c r="C103" s="24"/>
    </row>
    <row r="104" spans="3:3" x14ac:dyDescent="0.3">
      <c r="C104" s="24"/>
    </row>
    <row r="105" spans="3:3" x14ac:dyDescent="0.3">
      <c r="C105" s="24"/>
    </row>
    <row r="106" spans="3:3" x14ac:dyDescent="0.3">
      <c r="C106" s="24"/>
    </row>
    <row r="107" spans="3:3" x14ac:dyDescent="0.3">
      <c r="C107" s="24"/>
    </row>
    <row r="108" spans="3:3" x14ac:dyDescent="0.3">
      <c r="C108" s="24"/>
    </row>
    <row r="109" spans="3:3" x14ac:dyDescent="0.3">
      <c r="C109" s="24"/>
    </row>
    <row r="110" spans="3:3" x14ac:dyDescent="0.3">
      <c r="C110" s="24"/>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Dossier élève, apprenti</vt:lpstr>
      <vt:lpstr>EP1</vt:lpstr>
      <vt:lpstr>EP2 Grille</vt:lpstr>
      <vt:lpstr>Evaluation-CCF</vt:lpstr>
      <vt:lpstr> EP1 Epreuve</vt:lpstr>
      <vt:lpstr>EP2 Epreuve</vt:lpstr>
      <vt:lpstr>LISTES</vt:lpstr>
      <vt:lpstr>CIP</vt:lpstr>
      <vt:lpstr>COMP</vt:lpstr>
      <vt:lpstr>TravailDemandé</vt:lpstr>
      <vt:lpstr>' EP1 Epreuve'!Zone_d_impression</vt:lpstr>
      <vt:lpstr>'Dossier élève, apprenti'!Zone_d_impression</vt:lpstr>
      <vt:lpstr>'EP1'!Zone_d_impression</vt:lpstr>
      <vt:lpstr>'EP2 Epreuve'!Zone_d_impression</vt:lpstr>
      <vt:lpstr>'EP2 Grille'!Zone_d_impression</vt:lpstr>
      <vt:lpstr>'Evaluation-CCF'!Zone_d_impression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AD-MFB-MP</dc:creator>
  <cp:lastModifiedBy>Outkina Valentina</cp:lastModifiedBy>
  <cp:lastPrinted>2024-09-16T09:04:44Z</cp:lastPrinted>
  <dcterms:created xsi:type="dcterms:W3CDTF">2016-03-14T07:51:57Z</dcterms:created>
  <dcterms:modified xsi:type="dcterms:W3CDTF">2024-09-24T13:48:41Z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